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</sheets>
  <definedNames>
    <definedName name="_xlnm.Print_Area" localSheetId="0">'прил.1'!$A$1:$AP$35</definedName>
    <definedName name="_xlnm.Print_Area" localSheetId="1">'прил.2'!$A$1:$Q$32</definedName>
    <definedName name="_xlnm.Print_Area" localSheetId="2">'прил.3'!$A$1:$U$40</definedName>
    <definedName name="_xlnm.Print_Area" localSheetId="3">'прил.4'!$A$1:$T$42</definedName>
    <definedName name="_xlnm.Print_Area" localSheetId="4">'прил.5'!$A$1:$F$72</definedName>
  </definedNames>
  <calcPr fullCalcOnLoad="1"/>
</workbook>
</file>

<file path=xl/sharedStrings.xml><?xml version="1.0" encoding="utf-8"?>
<sst xmlns="http://schemas.openxmlformats.org/spreadsheetml/2006/main" count="410" uniqueCount="236">
  <si>
    <t>Перечни инвестиционных проектов</t>
  </si>
  <si>
    <t>Раздел 1. План финансирования капитальных вложений по инвестиционным проектам</t>
  </si>
  <si>
    <t>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</si>
  <si>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</si>
  <si>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(наименование группы инвестиционных проектов)</t>
  </si>
  <si>
    <t>Год начала  реализации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</si>
  <si>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</si>
  <si>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</si>
  <si>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</si>
  <si>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План</t>
  </si>
  <si>
    <t>Итого
(план)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</si>
  <si>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</si>
  <si>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</si>
  <si>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</si>
  <si>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</si>
  <si>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</si>
  <si>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</si>
  <si>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</si>
  <si>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</si>
  <si>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</si>
  <si>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Приложение  № 1</t>
  </si>
  <si>
    <t>Плановые показатели реализации инвестиционной программы</t>
  </si>
  <si>
    <t>млн рублей</t>
  </si>
  <si>
    <t>№ п/п</t>
  </si>
  <si>
    <t>Показатель</t>
  </si>
  <si>
    <t xml:space="preserve">Итого </t>
  </si>
  <si>
    <t>4</t>
  </si>
  <si>
    <t>Источники финансирования инвестиционной программы всего (I+II), в том числе:</t>
  </si>
  <si>
    <t>I</t>
  </si>
  <si>
    <t>Собственные средства всего, в том числе:</t>
  </si>
  <si>
    <t>1.1</t>
  </si>
  <si>
    <t>Прибыль, направляемая на инвестиции, в том числе:</t>
  </si>
  <si>
    <t>1.1.1</t>
  </si>
  <si>
    <t>1.1.2</t>
  </si>
  <si>
    <t>1.1.3</t>
  </si>
  <si>
    <t>прочая прибыль</t>
  </si>
  <si>
    <t>1.2</t>
  </si>
  <si>
    <t>Амортизация основных средств всего, в том числе:</t>
  </si>
  <si>
    <t>1.2.1</t>
  </si>
  <si>
    <t>1.2.2</t>
  </si>
  <si>
    <t>1.2.3</t>
  </si>
  <si>
    <t>недоиспользованная амортизация прошлых лет всего, в том числе:</t>
  </si>
  <si>
    <t>1.3</t>
  </si>
  <si>
    <t>Возврат налога на добавленную стоимость</t>
  </si>
  <si>
    <t>1.4</t>
  </si>
  <si>
    <t xml:space="preserve">Прочие собственные средства всего, в том числе: </t>
  </si>
  <si>
    <t>1.4.1</t>
  </si>
  <si>
    <t>II</t>
  </si>
  <si>
    <t>Привлеченные средства, всего, в том числе:</t>
  </si>
  <si>
    <t>2.1</t>
  </si>
  <si>
    <t>Кредиты</t>
  </si>
  <si>
    <t>2.2</t>
  </si>
  <si>
    <t>Облигационные займы</t>
  </si>
  <si>
    <t>2.3</t>
  </si>
  <si>
    <t>Векселя</t>
  </si>
  <si>
    <t>2.4</t>
  </si>
  <si>
    <t>Займы организаций</t>
  </si>
  <si>
    <t>2.5</t>
  </si>
  <si>
    <t>2.5.1</t>
  </si>
  <si>
    <t>2.5.1.1</t>
  </si>
  <si>
    <t>2.5.2</t>
  </si>
  <si>
    <t>2.5.2.1</t>
  </si>
  <si>
    <t>2.6</t>
  </si>
  <si>
    <t>Использование лизинга</t>
  </si>
  <si>
    <t>2.7</t>
  </si>
  <si>
    <t>Прочие привлеченные средства</t>
  </si>
  <si>
    <t>Раздел 2. Ввод объектов инвестиционной деятельности (мощностей) в эксплуатацию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</si>
  <si>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</si>
  <si>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</si>
  <si>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Характеристики объекта электроэнергетики (объекта инвестиционной деятельности)</t>
  </si>
  <si>
    <t>Итого</t>
  </si>
  <si>
    <t>4.1.1</t>
  </si>
  <si>
    <t>4.1.2</t>
  </si>
  <si>
    <t>5.2.1</t>
  </si>
  <si>
    <t>5.2.2</t>
  </si>
  <si>
    <t>5.3.1</t>
  </si>
  <si>
    <t>5.3.2</t>
  </si>
  <si>
    <t>6.1.1</t>
  </si>
  <si>
    <t>6.1.2</t>
  </si>
  <si>
    <t>шт.</t>
  </si>
  <si>
    <t>Другое</t>
  </si>
  <si>
    <t>7.1.1</t>
  </si>
  <si>
    <t>7.1.2</t>
  </si>
  <si>
    <t>8.1.1</t>
  </si>
  <si>
    <t>8.1.2</t>
  </si>
  <si>
    <t>нематериальные активы</t>
  </si>
  <si>
    <t>млн рублей (без НДС)</t>
  </si>
  <si>
    <t>Раздел 2. План освоения капитальных вложений по инвестиционным проектам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</si>
  <si>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</si>
  <si>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базисном уровне цен, млн рублей (без НДС)</t>
    </r>
  </si>
  <si>
    <t>Всего, в т.ч.: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</si>
  <si>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</si>
  <si>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</si>
  <si>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</si>
  <si>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</si>
  <si>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Приложение  № 2</t>
  </si>
  <si>
    <t>Приложение  № 4</t>
  </si>
  <si>
    <t>1.2.1.1</t>
  </si>
  <si>
    <t>1.2.3.1</t>
  </si>
  <si>
    <t>к решению ______________ от «__» _________ г. №__________</t>
  </si>
  <si>
    <t>Освоение капитальных вложений в прогнозных  ценах соответствующих лет,млн.рублей (без НДС)</t>
  </si>
  <si>
    <t>Оценка полной стоимости в прогнозных ценах соответствующих лет, 
млн. рублей (без НДС)</t>
  </si>
  <si>
    <t>Остаток освоения капитальных вложений, 
млн. рублей (без НДС)</t>
  </si>
  <si>
    <t>Ввод объектов инвестиционной деятельности(мощностей)
 в эксплуатацию</t>
  </si>
  <si>
    <t>Приложение  № 3</t>
  </si>
  <si>
    <t>Утвержденный 
план</t>
  </si>
  <si>
    <t>основные 
средства</t>
  </si>
  <si>
    <t>основные
 средства</t>
  </si>
  <si>
    <t>Принятие основных средств и нематериальных активов к бухгалтерскому учету</t>
  </si>
  <si>
    <t>Первоначальная стоимость принимаемых к учету основных средств и нематериальных активов, млн. рублей (без НДС)</t>
  </si>
  <si>
    <t>амортизация</t>
  </si>
  <si>
    <t>прибыль на капитальные вложения</t>
  </si>
  <si>
    <t>возврат налога на добавленную стоимость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</si>
  <si>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2025 года </t>
    </r>
  </si>
  <si>
    <t>2024 год</t>
  </si>
  <si>
    <t>2025 год</t>
  </si>
  <si>
    <t>проектно-изыскательские работы</t>
  </si>
  <si>
    <t>строительные работы, реконструкция, 
монтаж оборудования</t>
  </si>
  <si>
    <t>ВСЕГО по инвестиционной программе</t>
  </si>
  <si>
    <t>Приложение  №5</t>
  </si>
  <si>
    <t>Раздел 3. Источники финансирования инвестиционной программы</t>
  </si>
  <si>
    <t>3</t>
  </si>
  <si>
    <t xml:space="preserve">инвестиционная составляющая в тарифах, в том числе: </t>
  </si>
  <si>
    <t>1.1.1.1</t>
  </si>
  <si>
    <t>производства и поставки электрической энергии и мощности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</si>
  <si>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</si>
  <si>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</si>
  <si>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</si>
  <si>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</si>
  <si>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</si>
  <si>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</si>
  <si>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</si>
  <si>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</si>
  <si>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</si>
  <si>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 xml:space="preserve">    от технологического присоединения объектов по производству электрической и тепловой энергии</t>
  </si>
  <si>
    <t>1.1.1.5.2</t>
  </si>
  <si>
    <t xml:space="preserve">    от технологического присоединения потребителей</t>
  </si>
  <si>
    <t>1.1.1.6</t>
  </si>
  <si>
    <t>реализации электрической энергии и мощности</t>
  </si>
  <si>
    <t>1.1.1.7</t>
  </si>
  <si>
    <t>реализации тепловой энергии (мощности)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</si>
  <si>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</si>
  <si>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</si>
  <si>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</si>
  <si>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 xml:space="preserve">        в части управления технологическими режимами</t>
  </si>
  <si>
    <t>1.1.1.8.2</t>
  </si>
  <si>
    <t xml:space="preserve">        в части обеспечения надежности</t>
  </si>
  <si>
    <t>прибыль от продажи электрической энергии (мощности) по нерегулируемым ценам</t>
  </si>
  <si>
    <t>прибыль от технологического присоединения, в том числе:</t>
  </si>
  <si>
    <t>1.1.3.1</t>
  </si>
  <si>
    <t>от технологического присоединения объектов по производству электрической энергии</t>
  </si>
  <si>
    <t>1.1.3.2</t>
  </si>
  <si>
    <t>от технологического присоединения потребителей электрической энергии</t>
  </si>
  <si>
    <t>1.1.4</t>
  </si>
  <si>
    <t>амортизация, учтенная в тарифах, всего, в том числе:</t>
  </si>
  <si>
    <t>производство и поставка электрической энергии и мощности</t>
  </si>
  <si>
    <t>1.2.1.2</t>
  </si>
  <si>
    <t>производство и поставка тепловой энергии (мощности)</t>
  </si>
  <si>
    <t>1.2.1.3</t>
  </si>
  <si>
    <t>оказание услуг по передаче электрической энергии</t>
  </si>
  <si>
    <t>1.2.1.4</t>
  </si>
  <si>
    <t>оказание услуг по передаче тепловой энергии, теплоносителя</t>
  </si>
  <si>
    <t>1.2.1.5</t>
  </si>
  <si>
    <t>реализация электрической энергии и мощности</t>
  </si>
  <si>
    <t>1.2.1.6</t>
  </si>
  <si>
    <t>1.2.1.7</t>
  </si>
  <si>
    <t>оказание услуг по оперативно-диспетчерскому управлению в электроэнергетике всего</t>
  </si>
  <si>
    <t>прочая амортизация</t>
  </si>
  <si>
    <t>1.2.3.2</t>
  </si>
  <si>
    <t>1.2.3.3</t>
  </si>
  <si>
    <t>1.2.3.4</t>
  </si>
  <si>
    <t>1.2.3.5</t>
  </si>
  <si>
    <t>1.2.3.6</t>
  </si>
  <si>
    <t>1.2.3.7</t>
  </si>
  <si>
    <t>оказание услуг по оперативно-диспетчерскому управлению в электроэнергетике всего, в том числе:</t>
  </si>
  <si>
    <t>средства дополнительной эмиссии акций</t>
  </si>
  <si>
    <t>Бюджетное финансирование, всего, в том числе:</t>
  </si>
  <si>
    <t>средства федерального бюджета, всего, в том числе:</t>
  </si>
  <si>
    <t>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</si>
  <si>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Федерации, всего, в том числе:</t>
  </si>
  <si>
    <t>средства консолидированного бюджета субъекта Российской Федерации, недоиспользованные в прошлых периодах</t>
  </si>
  <si>
    <t>Раздел 3 План принятия основных средств и нематериальных активов к бухгалтерскому учету</t>
  </si>
  <si>
    <t>Оборудование многоквартирных жилых домов интеллектуальной системой учета в целях реализации 522-ФЗ</t>
  </si>
  <si>
    <t>Терминал самообслуживания</t>
  </si>
  <si>
    <t>Терминал электронной очереди + монтаж</t>
  </si>
  <si>
    <t>Идентификатор инвестиционного проекта</t>
  </si>
  <si>
    <t xml:space="preserve">План 
на 01.01.2024 года 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</si>
  <si>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2024 года</t>
    </r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</si>
  <si>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2026 года </t>
    </r>
  </si>
  <si>
    <t>KVM переключатель</t>
  </si>
  <si>
    <t>Потоковый сканер документов</t>
  </si>
  <si>
    <t>Терминал для видео ЦОК</t>
  </si>
  <si>
    <t>Рабочие станции (ПК+монитор)</t>
  </si>
  <si>
    <t>Серверы</t>
  </si>
  <si>
    <t>3.1</t>
  </si>
  <si>
    <t>Год раскрытия информации: 2023</t>
  </si>
  <si>
    <t>2026 год</t>
  </si>
  <si>
    <t>6</t>
  </si>
  <si>
    <t>Многофункциональные устройства</t>
  </si>
  <si>
    <t>N_REK_ISU_01</t>
  </si>
  <si>
    <t>План 
на 01.01.2024</t>
  </si>
  <si>
    <t>1 квартал 
2024 года</t>
  </si>
  <si>
    <t>2 квартал 
2024 года</t>
  </si>
  <si>
    <t>3 квартал 
2024 года</t>
  </si>
  <si>
    <t>4 квартал 
2024 года</t>
  </si>
  <si>
    <t>1 квартал 2024 года</t>
  </si>
  <si>
    <t>2 квартал 2024 года</t>
  </si>
  <si>
    <t>3 квартал 2024 года</t>
  </si>
  <si>
    <t>4 квартал 2024 года</t>
  </si>
  <si>
    <t>N_REK_OMTO_MOB</t>
  </si>
  <si>
    <t>N_REK_OMTO_SAM</t>
  </si>
  <si>
    <t>N_REK_OMTO_TERM</t>
  </si>
  <si>
    <t>N_REK_IT_MFU</t>
  </si>
  <si>
    <t>N_REK_IT_KVM</t>
  </si>
  <si>
    <t>N_REK_IT_SCAN</t>
  </si>
  <si>
    <t>N_REK_IT_VIDEO</t>
  </si>
  <si>
    <t>N_REK_IT_PK</t>
  </si>
  <si>
    <t>N_REK_IT_SERV</t>
  </si>
  <si>
    <t>Иные проекты</t>
  </si>
  <si>
    <t>4.1</t>
  </si>
  <si>
    <t>4.2</t>
  </si>
  <si>
    <t>4.3</t>
  </si>
  <si>
    <t>4.4</t>
  </si>
  <si>
    <t>N_REK_ZD_SH</t>
  </si>
  <si>
    <t>N_REK_ZD_AS</t>
  </si>
  <si>
    <t>N_REK_ZD_AB</t>
  </si>
  <si>
    <t>N_REK_ZD_BY</t>
  </si>
  <si>
    <t>Приобретение модульных зданий</t>
  </si>
  <si>
    <t>Приобретение объектов недвижимости г.Абаза (с кап.ремонтом)</t>
  </si>
  <si>
    <t>Приобретение объектов недвижимости с.Шира (с кап.ремонтом)</t>
  </si>
  <si>
    <t>Приобретение объектов недвижимости с.Аскиз (с кап.ремонтом)</t>
  </si>
  <si>
    <t>Приобретение объектов недвижимости с. Белый Яр (с кап.ремонтом)</t>
  </si>
  <si>
    <t xml:space="preserve">И. о. заместителя Генерального директора -
директора ООО «АтомЭнергоСбыт Бизнес» филиала «АтомЭнергоСбыт» Хакасия                                                                                           В.М. Федотов      _____________________________________                                                                                                                                                                                                                                   
</t>
  </si>
  <si>
    <t>ООО «АтомЭнергоСбыт Бизнес» филиал «АтомЭнергоСбыт» Хакасия</t>
  </si>
  <si>
    <t>Приобретение имущества общего и специального назначения для нужд ООО «АтомЭнергоСбыт Бизнес» филиал «АтомЭнергоСбыт» Хакасия</t>
  </si>
  <si>
    <t>Приобретение ИТ-имущества для нужд ООО «АтомЭнергоСбыт Бизнес» филиал «АтомЭнергоСбыт» Хакасия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</si>
</sst>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_р_._-;\-* #,##0_р_._-;_-* &quot;-&quot;??_р_._-;_-@_-"/>
    <numFmt numFmtId="185" formatCode="#,##0.000"/>
    <numFmt numFmtId="186" formatCode="0.000"/>
    <numFmt numFmtId="187" formatCode="#,##0.0000"/>
    <numFmt numFmtId="188" formatCode="[$-FC19]d\ mmmm\ yyyy\ &quot;г.&quot;"/>
    <numFmt numFmtId="189" formatCode="mmm/yyyy"/>
    <numFmt numFmtId="190" formatCode="0.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#,##0.0"/>
    <numFmt numFmtId="197" formatCode="#,##0.00000"/>
    <numFmt numFmtId="198" formatCode="[$-419]mmmm\ yyyy;@"/>
    <numFmt numFmtId="199" formatCode="_-* #,##0.00000000\ &quot;₽&quot;_-;\-* #,##0.00000000\ &quot;₽&quot;_-;_-* &quot;-&quot;??\ &quot;₽&quot;_-;_-@_-"/>
    <numFmt numFmtId="200" formatCode="_-* #,##0\ _₽_-;\-* #,##0\ _₽_-;_-* &quot;-&quot;??\ _₽_-;_-@_-"/>
    <numFmt numFmtId="201" formatCode="0.0000000000"/>
    <numFmt numFmtId="202" formatCode="0.00000000000"/>
    <numFmt numFmtId="203" formatCode="0.000000000"/>
    <numFmt numFmtId="204" formatCode="#,##0.000000"/>
    <numFmt numFmtId="205" formatCode="\ #,##0;\(#,##0\);\-"/>
    <numFmt numFmtId="206" formatCode="\ #,##0\ ;\-#,##0\ ;&quot; -&quot;#\ ;@\ 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 CYR"/>
      <family val="0"/>
    </font>
    <font>
      <b/>
      <sz val="18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55" applyFont="1" applyFill="1" applyAlignment="1">
      <alignment horizontal="right" vertical="center"/>
      <protection/>
    </xf>
    <xf numFmtId="0" fontId="4" fillId="0" borderId="0" xfId="55" applyFont="1" applyFill="1" applyAlignment="1">
      <alignment horizontal="right"/>
      <protection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2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" fillId="0" borderId="0" xfId="62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0" xfId="62" applyFont="1" applyFill="1" applyBorder="1" applyAlignment="1">
      <alignment/>
      <protection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2" fontId="3" fillId="0" borderId="10" xfId="60" applyNumberFormat="1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Alignment="1">
      <alignment/>
    </xf>
    <xf numFmtId="1" fontId="3" fillId="0" borderId="10" xfId="60" applyNumberFormat="1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Alignment="1">
      <alignment horizontal="center"/>
    </xf>
    <xf numFmtId="0" fontId="3" fillId="0" borderId="0" xfId="55" applyFont="1" applyFill="1" applyAlignment="1">
      <alignment horizontal="right" vertical="center"/>
      <protection/>
    </xf>
    <xf numFmtId="186" fontId="3" fillId="0" borderId="0" xfId="0" applyNumberFormat="1" applyFont="1" applyFill="1" applyAlignment="1">
      <alignment horizontal="center"/>
    </xf>
    <xf numFmtId="191" fontId="3" fillId="0" borderId="0" xfId="0" applyNumberFormat="1" applyFont="1" applyFill="1" applyAlignment="1">
      <alignment vertical="top" wrapText="1"/>
    </xf>
    <xf numFmtId="191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192" fontId="3" fillId="0" borderId="0" xfId="0" applyNumberFormat="1" applyFont="1" applyFill="1" applyAlignment="1">
      <alignment/>
    </xf>
    <xf numFmtId="191" fontId="3" fillId="0" borderId="0" xfId="0" applyNumberFormat="1" applyFont="1" applyFill="1" applyAlignment="1">
      <alignment/>
    </xf>
    <xf numFmtId="191" fontId="3" fillId="0" borderId="0" xfId="0" applyNumberFormat="1" applyFont="1" applyFill="1" applyBorder="1" applyAlignment="1">
      <alignment wrapText="1"/>
    </xf>
    <xf numFmtId="186" fontId="3" fillId="0" borderId="0" xfId="0" applyNumberFormat="1" applyFont="1" applyFill="1" applyBorder="1" applyAlignment="1">
      <alignment wrapText="1"/>
    </xf>
    <xf numFmtId="191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textRotation="90" wrapText="1" readingOrder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10" xfId="55" applyFont="1" applyFill="1" applyBorder="1" applyAlignment="1">
      <alignment horizontal="center" textRotation="90" wrapText="1"/>
      <protection/>
    </xf>
    <xf numFmtId="0" fontId="3" fillId="0" borderId="0" xfId="56" applyFont="1" applyFill="1">
      <alignment/>
      <protection/>
    </xf>
    <xf numFmtId="0" fontId="7" fillId="0" borderId="0" xfId="0" applyFont="1" applyFill="1" applyAlignment="1">
      <alignment wrapText="1"/>
    </xf>
    <xf numFmtId="49" fontId="8" fillId="0" borderId="0" xfId="56" applyNumberFormat="1" applyFont="1" applyFill="1" applyAlignment="1">
      <alignment horizontal="center" vertical="center"/>
      <protection/>
    </xf>
    <xf numFmtId="0" fontId="4" fillId="0" borderId="0" xfId="60" applyFont="1" applyFill="1" applyAlignment="1">
      <alignment vertical="center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49" fontId="9" fillId="0" borderId="14" xfId="56" applyNumberFormat="1" applyFont="1" applyFill="1" applyBorder="1" applyAlignment="1">
      <alignment horizontal="center" vertical="center"/>
      <protection/>
    </xf>
    <xf numFmtId="0" fontId="9" fillId="0" borderId="10" xfId="56" applyFont="1" applyFill="1" applyBorder="1" applyAlignment="1">
      <alignment horizontal="center" vertical="center" wrapText="1"/>
      <protection/>
    </xf>
    <xf numFmtId="49" fontId="9" fillId="0" borderId="10" xfId="56" applyNumberFormat="1" applyFont="1" applyFill="1" applyBorder="1" applyAlignment="1">
      <alignment horizontal="center" vertical="center"/>
      <protection/>
    </xf>
    <xf numFmtId="0" fontId="3" fillId="0" borderId="0" xfId="56" applyFont="1" applyFill="1" applyAlignment="1">
      <alignment wrapText="1"/>
      <protection/>
    </xf>
    <xf numFmtId="0" fontId="12" fillId="0" borderId="0" xfId="54" applyFont="1" applyFill="1" applyAlignment="1">
      <alignment vertical="top" wrapText="1"/>
      <protection/>
    </xf>
    <xf numFmtId="199" fontId="3" fillId="0" borderId="0" xfId="0" applyNumberFormat="1" applyFont="1" applyFill="1" applyAlignment="1">
      <alignment/>
    </xf>
    <xf numFmtId="200" fontId="3" fillId="0" borderId="0" xfId="0" applyNumberFormat="1" applyFont="1" applyFill="1" applyAlignment="1">
      <alignment/>
    </xf>
    <xf numFmtId="0" fontId="10" fillId="0" borderId="13" xfId="56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/>
    </xf>
    <xf numFmtId="0" fontId="4" fillId="0" borderId="0" xfId="60" applyFont="1" applyFill="1" applyAlignment="1">
      <alignment horizontal="center" vertical="center"/>
      <protection/>
    </xf>
    <xf numFmtId="2" fontId="3" fillId="0" borderId="0" xfId="0" applyNumberFormat="1" applyFont="1" applyFill="1" applyAlignment="1">
      <alignment horizontal="left"/>
    </xf>
    <xf numFmtId="0" fontId="5" fillId="0" borderId="0" xfId="60" applyFont="1" applyFill="1" applyAlignment="1">
      <alignment vertical="center"/>
      <protection/>
    </xf>
    <xf numFmtId="0" fontId="3" fillId="0" borderId="0" xfId="60" applyFont="1" applyFill="1" applyAlignment="1">
      <alignment horizontal="center" vertical="top"/>
      <protection/>
    </xf>
    <xf numFmtId="0" fontId="3" fillId="0" borderId="0" xfId="60" applyFont="1" applyFill="1" applyAlignment="1">
      <alignment vertical="top"/>
      <protection/>
    </xf>
    <xf numFmtId="191" fontId="3" fillId="0" borderId="0" xfId="0" applyNumberFormat="1" applyFont="1" applyFill="1" applyAlignment="1">
      <alignment/>
    </xf>
    <xf numFmtId="192" fontId="7" fillId="0" borderId="0" xfId="0" applyNumberFormat="1" applyFont="1" applyFill="1" applyAlignment="1">
      <alignment/>
    </xf>
    <xf numFmtId="49" fontId="3" fillId="0" borderId="0" xfId="60" applyNumberFormat="1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 wrapText="1"/>
      <protection/>
    </xf>
    <xf numFmtId="2" fontId="12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4" fillId="0" borderId="0" xfId="60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49" fontId="3" fillId="0" borderId="0" xfId="58" applyNumberFormat="1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vertical="center"/>
      <protection/>
    </xf>
    <xf numFmtId="49" fontId="3" fillId="0" borderId="10" xfId="58" applyNumberFormat="1" applyFont="1" applyFill="1" applyBorder="1" applyAlignment="1">
      <alignment horizontal="center" vertical="center"/>
      <protection/>
    </xf>
    <xf numFmtId="190" fontId="3" fillId="0" borderId="0" xfId="0" applyNumberFormat="1" applyFont="1" applyFill="1" applyAlignment="1">
      <alignment/>
    </xf>
    <xf numFmtId="190" fontId="7" fillId="0" borderId="0" xfId="0" applyNumberFormat="1" applyFont="1" applyFill="1" applyAlignment="1">
      <alignment/>
    </xf>
    <xf numFmtId="0" fontId="7" fillId="0" borderId="0" xfId="57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12" fillId="0" borderId="0" xfId="54" applyFont="1" applyFill="1" applyAlignment="1">
      <alignment/>
      <protection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center" wrapText="1"/>
    </xf>
    <xf numFmtId="0" fontId="12" fillId="0" borderId="0" xfId="54" applyFont="1" applyFill="1" applyBorder="1" applyAlignment="1">
      <alignment vertical="top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98" fontId="3" fillId="0" borderId="10" xfId="0" applyNumberFormat="1" applyFont="1" applyFill="1" applyBorder="1" applyAlignment="1">
      <alignment horizontal="center" vertical="center" wrapText="1"/>
    </xf>
    <xf numFmtId="198" fontId="3" fillId="33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4" fontId="3" fillId="34" borderId="10" xfId="56" applyNumberFormat="1" applyFont="1" applyFill="1" applyBorder="1" applyAlignment="1">
      <alignment horizontal="center" vertical="center" wrapText="1"/>
      <protection/>
    </xf>
    <xf numFmtId="4" fontId="3" fillId="34" borderId="0" xfId="56" applyNumberFormat="1" applyFont="1" applyFill="1" applyAlignment="1">
      <alignment horizontal="center" vertical="center"/>
      <protection/>
    </xf>
    <xf numFmtId="0" fontId="3" fillId="34" borderId="0" xfId="56" applyFont="1" applyFill="1">
      <alignment/>
      <protection/>
    </xf>
    <xf numFmtId="0" fontId="0" fillId="34" borderId="0" xfId="0" applyFont="1" applyFill="1" applyAlignment="1">
      <alignment/>
    </xf>
    <xf numFmtId="49" fontId="8" fillId="34" borderId="14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left" vertical="center" wrapText="1" indent="1"/>
    </xf>
    <xf numFmtId="0" fontId="3" fillId="34" borderId="10" xfId="56" applyFont="1" applyFill="1" applyBorder="1" applyAlignment="1">
      <alignment horizontal="left" vertical="center" wrapText="1" indent="3"/>
      <protection/>
    </xf>
    <xf numFmtId="185" fontId="3" fillId="34" borderId="10" xfId="56" applyNumberFormat="1" applyFont="1" applyFill="1" applyBorder="1" applyAlignment="1">
      <alignment horizontal="center" vertical="center" wrapText="1"/>
      <protection/>
    </xf>
    <xf numFmtId="0" fontId="3" fillId="34" borderId="10" xfId="56" applyFont="1" applyFill="1" applyBorder="1" applyAlignment="1">
      <alignment horizontal="left" vertical="center" wrapText="1" indent="5"/>
      <protection/>
    </xf>
    <xf numFmtId="2" fontId="3" fillId="34" borderId="0" xfId="56" applyNumberFormat="1" applyFont="1" applyFill="1">
      <alignment/>
      <protection/>
    </xf>
    <xf numFmtId="2" fontId="34" fillId="34" borderId="0" xfId="61" applyNumberFormat="1" applyFont="1" applyFill="1" applyAlignment="1">
      <alignment vertical="center" wrapText="1"/>
      <protection/>
    </xf>
    <xf numFmtId="0" fontId="4" fillId="34" borderId="0" xfId="53" applyFont="1" applyFill="1" applyAlignment="1">
      <alignment horizontal="justify"/>
      <protection/>
    </xf>
    <xf numFmtId="49" fontId="8" fillId="34" borderId="16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left" vertical="center" wrapText="1" indent="1"/>
    </xf>
    <xf numFmtId="185" fontId="3" fillId="34" borderId="17" xfId="56" applyNumberFormat="1" applyFont="1" applyFill="1" applyBorder="1" applyAlignment="1">
      <alignment horizontal="center" vertical="center" wrapText="1"/>
      <protection/>
    </xf>
    <xf numFmtId="4" fontId="3" fillId="34" borderId="17" xfId="56" applyNumberFormat="1" applyFont="1" applyFill="1" applyBorder="1" applyAlignment="1">
      <alignment horizontal="center" vertical="center" wrapText="1"/>
      <protection/>
    </xf>
    <xf numFmtId="49" fontId="8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 wrapText="1" indent="1"/>
    </xf>
    <xf numFmtId="185" fontId="3" fillId="34" borderId="0" xfId="56" applyNumberFormat="1" applyFont="1" applyFill="1" applyBorder="1" applyAlignment="1">
      <alignment horizontal="center" vertical="center" wrapText="1"/>
      <protection/>
    </xf>
    <xf numFmtId="4" fontId="3" fillId="34" borderId="0" xfId="56" applyNumberFormat="1" applyFont="1" applyFill="1" applyBorder="1" applyAlignment="1">
      <alignment horizontal="center" vertical="center" wrapText="1"/>
      <protection/>
    </xf>
    <xf numFmtId="186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left" vertical="center"/>
    </xf>
    <xf numFmtId="2" fontId="3" fillId="33" borderId="15" xfId="0" applyNumberFormat="1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left"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8" xfId="56" applyFont="1" applyFill="1" applyBorder="1" applyAlignment="1">
      <alignment horizontal="right"/>
      <protection/>
    </xf>
    <xf numFmtId="49" fontId="3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center" vertical="center" wrapText="1"/>
    </xf>
    <xf numFmtId="4" fontId="5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198" fontId="3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60" applyFont="1" applyFill="1" applyAlignment="1">
      <alignment horizontal="center" vertical="center"/>
      <protection/>
    </xf>
    <xf numFmtId="0" fontId="4" fillId="0" borderId="0" xfId="60" applyFont="1" applyFill="1" applyAlignment="1">
      <alignment horizontal="center" vertical="center"/>
      <protection/>
    </xf>
    <xf numFmtId="0" fontId="3" fillId="0" borderId="0" xfId="60" applyFont="1" applyFill="1" applyAlignment="1">
      <alignment horizontal="center" vertical="top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wrapText="1"/>
    </xf>
    <xf numFmtId="0" fontId="3" fillId="0" borderId="2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top"/>
    </xf>
    <xf numFmtId="0" fontId="3" fillId="0" borderId="10" xfId="58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top" wrapText="1"/>
    </xf>
    <xf numFmtId="0" fontId="7" fillId="0" borderId="0" xfId="62" applyFont="1" applyFill="1" applyBorder="1" applyAlignment="1">
      <alignment horizontal="center"/>
      <protection/>
    </xf>
    <xf numFmtId="49" fontId="9" fillId="0" borderId="23" xfId="56" applyNumberFormat="1" applyFont="1" applyFill="1" applyBorder="1" applyAlignment="1">
      <alignment horizontal="center" vertical="center" wrapText="1"/>
      <protection/>
    </xf>
    <xf numFmtId="49" fontId="9" fillId="0" borderId="14" xfId="56" applyNumberFormat="1" applyFont="1" applyFill="1" applyBorder="1" applyAlignment="1">
      <alignment horizontal="center" vertical="center" wrapText="1"/>
      <protection/>
    </xf>
    <xf numFmtId="0" fontId="10" fillId="0" borderId="24" xfId="56" applyFont="1" applyFill="1" applyBorder="1" applyAlignment="1">
      <alignment horizontal="center" vertical="center" wrapText="1"/>
      <protection/>
    </xf>
    <xf numFmtId="0" fontId="10" fillId="0" borderId="10" xfId="56" applyFont="1" applyFill="1" applyBorder="1" applyAlignment="1">
      <alignment horizontal="center" vertical="center" wrapText="1"/>
      <protection/>
    </xf>
    <xf numFmtId="0" fontId="3" fillId="34" borderId="14" xfId="56" applyFont="1" applyFill="1" applyBorder="1" applyAlignment="1">
      <alignment horizontal="left" vertical="center" wrapText="1"/>
      <protection/>
    </xf>
    <xf numFmtId="0" fontId="3" fillId="34" borderId="10" xfId="56" applyFont="1" applyFill="1" applyBorder="1" applyAlignment="1">
      <alignment horizontal="left" vertical="center" wrapText="1"/>
      <protection/>
    </xf>
    <xf numFmtId="0" fontId="7" fillId="0" borderId="0" xfId="57" applyFont="1" applyFill="1" applyBorder="1" applyAlignment="1">
      <alignment horizontal="center" wrapText="1"/>
      <protection/>
    </xf>
    <xf numFmtId="0" fontId="7" fillId="0" borderId="0" xfId="0" applyFont="1" applyFill="1" applyAlignment="1">
      <alignment horizontal="center" wrapText="1"/>
    </xf>
    <xf numFmtId="0" fontId="11" fillId="0" borderId="0" xfId="56" applyFont="1" applyFill="1" applyBorder="1" applyAlignment="1">
      <alignment horizontal="center" vertical="center" wrapText="1"/>
      <protection/>
    </xf>
    <xf numFmtId="0" fontId="13" fillId="0" borderId="0" xfId="53" applyFont="1" applyFill="1" applyAlignment="1">
      <alignment horizontal="center" vertical="center"/>
      <protection/>
    </xf>
    <xf numFmtId="0" fontId="14" fillId="0" borderId="0" xfId="53" applyFont="1" applyFill="1" applyAlignment="1">
      <alignment horizontal="center" vertical="top"/>
      <protection/>
    </xf>
    <xf numFmtId="0" fontId="4" fillId="0" borderId="0" xfId="60" applyFont="1" applyFill="1" applyAlignment="1">
      <alignment horizontal="center" vertical="center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3" xfId="55"/>
    <cellStyle name="Обычный 3 2" xfId="56"/>
    <cellStyle name="Обычный 4" xfId="57"/>
    <cellStyle name="Обычный 5" xfId="58"/>
    <cellStyle name="Обычный 56" xfId="59"/>
    <cellStyle name="Обычный 7" xfId="60"/>
    <cellStyle name="Обычный 8" xfId="61"/>
    <cellStyle name="Обычный_Форматы по компаниям_last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Финансовый 3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AW45"/>
  <sheetViews>
    <sheetView tabSelected="1" view="pageBreakPreview" zoomScale="55" zoomScaleSheetLayoutView="55" zoomScalePageLayoutView="0" workbookViewId="0" topLeftCell="A1">
      <pane ySplit="11" topLeftCell="A30" activePane="bottomLeft" state="frozen"/>
      <selection pane="topLeft" activeCell="A1" sqref="A1"/>
      <selection pane="bottomLeft" activeCell="G47" sqref="G47"/>
    </sheetView>
  </sheetViews>
  <sheetFormatPr defaultColWidth="9.00390625" defaultRowHeight="12.75" outlineLevelCol="2"/>
  <cols>
    <col min="1" max="1" width="16.125" style="1" customWidth="1"/>
    <col min="2" max="2" width="40.375" style="1" customWidth="1"/>
    <col min="3" max="3" width="27.625" style="1" customWidth="1"/>
    <col min="4" max="4" width="17.625" style="1" customWidth="1"/>
    <col min="5" max="5" width="19.375" style="1" customWidth="1"/>
    <col min="6" max="7" width="16.25390625" style="1" customWidth="1"/>
    <col min="8" max="8" width="18.625" style="1" customWidth="1"/>
    <col min="9" max="9" width="19.75390625" style="1" customWidth="1"/>
    <col min="10" max="10" width="21.25390625" style="1" customWidth="1"/>
    <col min="11" max="11" width="14.875" style="1" customWidth="1"/>
    <col min="12" max="12" width="12.75390625" style="1" customWidth="1" outlineLevel="1"/>
    <col min="13" max="13" width="13.375" style="1" customWidth="1" outlineLevel="1"/>
    <col min="14" max="14" width="15.25390625" style="1" customWidth="1" outlineLevel="1"/>
    <col min="15" max="15" width="7.375" style="1" hidden="1" customWidth="1" outlineLevel="2"/>
    <col min="16" max="16" width="12.875" style="1" hidden="1" customWidth="1" outlineLevel="2"/>
    <col min="17" max="17" width="9.625" style="1" hidden="1" customWidth="1" outlineLevel="2"/>
    <col min="18" max="18" width="8.75390625" style="1" customWidth="1" outlineLevel="1" collapsed="1"/>
    <col min="19" max="19" width="11.375" style="1" customWidth="1"/>
    <col min="20" max="20" width="12.25390625" style="1" customWidth="1" outlineLevel="1"/>
    <col min="21" max="21" width="13.875" style="1" customWidth="1" outlineLevel="1"/>
    <col min="22" max="22" width="12.625" style="1" customWidth="1" outlineLevel="1"/>
    <col min="23" max="23" width="12.25390625" style="1" hidden="1" customWidth="1" outlineLevel="2"/>
    <col min="24" max="24" width="15.375" style="1" hidden="1" customWidth="1" outlineLevel="2"/>
    <col min="25" max="25" width="13.25390625" style="1" hidden="1" customWidth="1" outlineLevel="2"/>
    <col min="26" max="26" width="9.125" style="1" customWidth="1" outlineLevel="1" collapsed="1"/>
    <col min="27" max="27" width="11.875" style="1" customWidth="1"/>
    <col min="28" max="28" width="9.625" style="1" customWidth="1" outlineLevel="1"/>
    <col min="29" max="29" width="13.875" style="1" customWidth="1" outlineLevel="1"/>
    <col min="30" max="30" width="14.75390625" style="1" customWidth="1" outlineLevel="1"/>
    <col min="31" max="31" width="9.125" style="1" hidden="1" customWidth="1" outlineLevel="2"/>
    <col min="32" max="33" width="10.00390625" style="1" hidden="1" customWidth="1" outlineLevel="2"/>
    <col min="34" max="34" width="9.75390625" style="1" customWidth="1" outlineLevel="1" collapsed="1"/>
    <col min="35" max="35" width="11.25390625" style="1" customWidth="1"/>
    <col min="36" max="36" width="9.625" style="1" customWidth="1" outlineLevel="1"/>
    <col min="37" max="37" width="14.125" style="1" customWidth="1" outlineLevel="1"/>
    <col min="38" max="38" width="15.375" style="1" customWidth="1" outlineLevel="1"/>
    <col min="39" max="39" width="12.875" style="1" hidden="1" customWidth="1" outlineLevel="2"/>
    <col min="40" max="40" width="11.25390625" style="1" hidden="1" customWidth="1" outlineLevel="2"/>
    <col min="41" max="41" width="15.00390625" style="1" hidden="1" customWidth="1" outlineLevel="2"/>
    <col min="42" max="42" width="8.75390625" style="1" customWidth="1" outlineLevel="1" collapsed="1"/>
    <col min="43" max="43" width="14.625" style="1" customWidth="1"/>
    <col min="44" max="44" width="9.125" style="1" customWidth="1"/>
    <col min="45" max="45" width="12.75390625" style="1" customWidth="1"/>
    <col min="46" max="46" width="9.125" style="1" customWidth="1"/>
    <col min="47" max="47" width="12.75390625" style="1" customWidth="1"/>
    <col min="48" max="48" width="9.125" style="1" customWidth="1"/>
    <col min="49" max="49" width="12.25390625" style="1" customWidth="1"/>
    <col min="50" max="16384" width="9.125" style="1" customWidth="1"/>
  </cols>
  <sheetData>
    <row r="1" ht="18.75">
      <c r="AP1" s="2" t="s">
        <v>20</v>
      </c>
    </row>
    <row r="2" ht="18.75">
      <c r="AP2" s="3" t="s">
        <v>99</v>
      </c>
    </row>
    <row r="3" spans="1:41" ht="18.75">
      <c r="A3" s="161" t="s">
        <v>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3"/>
      <c r="AB3" s="13"/>
      <c r="AC3" s="13"/>
      <c r="AD3" s="13"/>
      <c r="AE3" s="13"/>
      <c r="AF3" s="13"/>
      <c r="AG3" s="13"/>
      <c r="AH3" s="13"/>
      <c r="AM3" s="13"/>
      <c r="AN3" s="13"/>
      <c r="AO3" s="13"/>
    </row>
    <row r="4" spans="1:42" ht="14.25" customHeight="1">
      <c r="A4" s="162" t="s">
        <v>1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4"/>
      <c r="AB4" s="14"/>
      <c r="AC4" s="14"/>
      <c r="AD4" s="14"/>
      <c r="AE4" s="14"/>
      <c r="AF4" s="14"/>
      <c r="AG4" s="14"/>
      <c r="AH4" s="14"/>
      <c r="AI4" s="4"/>
      <c r="AJ4" s="4"/>
      <c r="AK4" s="4"/>
      <c r="AL4" s="4"/>
      <c r="AM4" s="14"/>
      <c r="AN4" s="14"/>
      <c r="AO4" s="14"/>
      <c r="AP4" s="4"/>
    </row>
    <row r="5" spans="1:42" ht="18.75" hidden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4"/>
      <c r="AJ5" s="4"/>
      <c r="AK5" s="4"/>
      <c r="AL5" s="4"/>
      <c r="AM5" s="5"/>
      <c r="AN5" s="5"/>
      <c r="AO5" s="5"/>
      <c r="AP5" s="4"/>
    </row>
    <row r="6" spans="1:42" ht="22.5" customHeight="1">
      <c r="A6" s="163" t="s">
        <v>233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64"/>
      <c r="AB6" s="64"/>
      <c r="AC6" s="64"/>
      <c r="AD6" s="64"/>
      <c r="AE6" s="64"/>
      <c r="AF6" s="64"/>
      <c r="AG6" s="64"/>
      <c r="AH6" s="64"/>
      <c r="AI6" s="66"/>
      <c r="AJ6" s="66"/>
      <c r="AK6" s="66"/>
      <c r="AL6" s="66"/>
      <c r="AM6" s="64"/>
      <c r="AN6" s="64"/>
      <c r="AO6" s="64"/>
      <c r="AP6" s="66"/>
    </row>
    <row r="7" spans="1:42" ht="33" customHeight="1">
      <c r="A7" s="165" t="s">
        <v>2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67"/>
      <c r="AB7" s="67"/>
      <c r="AC7" s="67"/>
      <c r="AD7" s="67"/>
      <c r="AE7" s="67"/>
      <c r="AF7" s="67"/>
      <c r="AG7" s="67"/>
      <c r="AH7" s="67"/>
      <c r="AI7" s="68"/>
      <c r="AJ7" s="68"/>
      <c r="AK7" s="68"/>
      <c r="AL7" s="68"/>
      <c r="AM7" s="67"/>
      <c r="AN7" s="67"/>
      <c r="AO7" s="67"/>
      <c r="AP7" s="68"/>
    </row>
    <row r="8" ht="26.25" customHeight="1"/>
    <row r="9" spans="1:42" ht="71.25" customHeight="1">
      <c r="A9" s="160" t="s">
        <v>3</v>
      </c>
      <c r="B9" s="160" t="s">
        <v>4</v>
      </c>
      <c r="C9" s="160" t="s">
        <v>185</v>
      </c>
      <c r="D9" s="171" t="s">
        <v>5</v>
      </c>
      <c r="E9" s="160" t="s">
        <v>88</v>
      </c>
      <c r="F9" s="160" t="s">
        <v>6</v>
      </c>
      <c r="G9" s="160"/>
      <c r="H9" s="160"/>
      <c r="I9" s="160" t="s">
        <v>7</v>
      </c>
      <c r="J9" s="160" t="s">
        <v>8</v>
      </c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</row>
    <row r="10" spans="1:42" ht="71.25" customHeight="1">
      <c r="A10" s="160"/>
      <c r="B10" s="160"/>
      <c r="C10" s="160"/>
      <c r="D10" s="171"/>
      <c r="E10" s="160"/>
      <c r="F10" s="166" t="s">
        <v>9</v>
      </c>
      <c r="G10" s="167"/>
      <c r="H10" s="168"/>
      <c r="I10" s="160"/>
      <c r="J10" s="160"/>
      <c r="K10" s="157" t="s">
        <v>187</v>
      </c>
      <c r="L10" s="158"/>
      <c r="M10" s="158"/>
      <c r="N10" s="158"/>
      <c r="O10" s="158"/>
      <c r="P10" s="158"/>
      <c r="Q10" s="158"/>
      <c r="R10" s="159"/>
      <c r="S10" s="166" t="s">
        <v>113</v>
      </c>
      <c r="T10" s="167"/>
      <c r="U10" s="167"/>
      <c r="V10" s="167"/>
      <c r="W10" s="167"/>
      <c r="X10" s="167"/>
      <c r="Y10" s="167"/>
      <c r="Z10" s="168"/>
      <c r="AA10" s="166" t="s">
        <v>188</v>
      </c>
      <c r="AB10" s="167"/>
      <c r="AC10" s="167"/>
      <c r="AD10" s="167"/>
      <c r="AE10" s="167"/>
      <c r="AF10" s="167"/>
      <c r="AG10" s="167"/>
      <c r="AH10" s="168"/>
      <c r="AI10" s="166" t="s">
        <v>10</v>
      </c>
      <c r="AJ10" s="167"/>
      <c r="AK10" s="167"/>
      <c r="AL10" s="167"/>
      <c r="AM10" s="167"/>
      <c r="AN10" s="167"/>
      <c r="AO10" s="167"/>
      <c r="AP10" s="168"/>
    </row>
    <row r="11" spans="1:42" ht="167.25" customHeight="1">
      <c r="A11" s="160"/>
      <c r="B11" s="160"/>
      <c r="C11" s="160"/>
      <c r="D11" s="171"/>
      <c r="E11" s="8" t="s">
        <v>11</v>
      </c>
      <c r="F11" s="7" t="s">
        <v>12</v>
      </c>
      <c r="G11" s="7" t="s">
        <v>13</v>
      </c>
      <c r="H11" s="7" t="s">
        <v>14</v>
      </c>
      <c r="I11" s="9" t="s">
        <v>9</v>
      </c>
      <c r="J11" s="7" t="s">
        <v>186</v>
      </c>
      <c r="K11" s="7" t="s">
        <v>15</v>
      </c>
      <c r="L11" s="7" t="s">
        <v>16</v>
      </c>
      <c r="M11" s="7" t="s">
        <v>17</v>
      </c>
      <c r="N11" s="9" t="s">
        <v>18</v>
      </c>
      <c r="O11" s="44" t="s">
        <v>110</v>
      </c>
      <c r="P11" s="44" t="s">
        <v>111</v>
      </c>
      <c r="Q11" s="44" t="s">
        <v>112</v>
      </c>
      <c r="R11" s="9" t="s">
        <v>19</v>
      </c>
      <c r="S11" s="7" t="s">
        <v>15</v>
      </c>
      <c r="T11" s="7" t="s">
        <v>16</v>
      </c>
      <c r="U11" s="7" t="s">
        <v>17</v>
      </c>
      <c r="V11" s="9" t="s">
        <v>18</v>
      </c>
      <c r="W11" s="44" t="s">
        <v>110</v>
      </c>
      <c r="X11" s="44" t="s">
        <v>111</v>
      </c>
      <c r="Y11" s="44" t="s">
        <v>112</v>
      </c>
      <c r="Z11" s="9" t="s">
        <v>19</v>
      </c>
      <c r="AA11" s="7" t="s">
        <v>15</v>
      </c>
      <c r="AB11" s="7" t="s">
        <v>16</v>
      </c>
      <c r="AC11" s="7" t="s">
        <v>17</v>
      </c>
      <c r="AD11" s="9" t="s">
        <v>18</v>
      </c>
      <c r="AE11" s="44" t="s">
        <v>110</v>
      </c>
      <c r="AF11" s="44" t="s">
        <v>111</v>
      </c>
      <c r="AG11" s="44" t="s">
        <v>112</v>
      </c>
      <c r="AH11" s="9" t="s">
        <v>19</v>
      </c>
      <c r="AI11" s="7" t="s">
        <v>15</v>
      </c>
      <c r="AJ11" s="7" t="s">
        <v>16</v>
      </c>
      <c r="AK11" s="7" t="s">
        <v>17</v>
      </c>
      <c r="AL11" s="9" t="s">
        <v>18</v>
      </c>
      <c r="AM11" s="44" t="s">
        <v>110</v>
      </c>
      <c r="AN11" s="44" t="s">
        <v>111</v>
      </c>
      <c r="AO11" s="44" t="s">
        <v>112</v>
      </c>
      <c r="AP11" s="9" t="s">
        <v>19</v>
      </c>
    </row>
    <row r="12" spans="1:42" ht="19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  <c r="R12" s="6">
        <v>18</v>
      </c>
      <c r="S12" s="6">
        <v>19</v>
      </c>
      <c r="T12" s="6">
        <v>20</v>
      </c>
      <c r="U12" s="6">
        <v>21</v>
      </c>
      <c r="V12" s="6">
        <v>22</v>
      </c>
      <c r="W12" s="6">
        <v>23</v>
      </c>
      <c r="X12" s="6">
        <v>24</v>
      </c>
      <c r="Y12" s="6">
        <v>25</v>
      </c>
      <c r="Z12" s="6">
        <v>26</v>
      </c>
      <c r="AA12" s="6">
        <v>27</v>
      </c>
      <c r="AB12" s="6">
        <v>28</v>
      </c>
      <c r="AC12" s="6">
        <v>29</v>
      </c>
      <c r="AD12" s="6">
        <v>30</v>
      </c>
      <c r="AE12" s="6">
        <v>31</v>
      </c>
      <c r="AF12" s="6">
        <v>32</v>
      </c>
      <c r="AG12" s="6">
        <v>33</v>
      </c>
      <c r="AH12" s="6">
        <v>34</v>
      </c>
      <c r="AI12" s="6">
        <v>35</v>
      </c>
      <c r="AJ12" s="6">
        <v>36</v>
      </c>
      <c r="AK12" s="6">
        <v>37</v>
      </c>
      <c r="AL12" s="6">
        <v>38</v>
      </c>
      <c r="AM12" s="6">
        <v>39</v>
      </c>
      <c r="AN12" s="6">
        <v>40</v>
      </c>
      <c r="AO12" s="6">
        <v>41</v>
      </c>
      <c r="AP12" s="6">
        <v>42</v>
      </c>
    </row>
    <row r="13" spans="1:42" ht="108" customHeight="1">
      <c r="A13" s="95">
        <v>1</v>
      </c>
      <c r="B13" s="96" t="s">
        <v>234</v>
      </c>
      <c r="C13" s="97"/>
      <c r="D13" s="95">
        <v>2024</v>
      </c>
      <c r="E13" s="95">
        <v>2024</v>
      </c>
      <c r="F13" s="136">
        <f>F14+F15+F16</f>
        <v>19.252</v>
      </c>
      <c r="G13" s="136">
        <f>G14+G15+G16</f>
        <v>19.252</v>
      </c>
      <c r="H13" s="100">
        <v>44958</v>
      </c>
      <c r="I13" s="107">
        <f>I14+I15+I16</f>
        <v>20.1533281929561</v>
      </c>
      <c r="J13" s="107">
        <f aca="true" t="shared" si="0" ref="J13:AP13">J14+J15+J16</f>
        <v>20.1533281929561</v>
      </c>
      <c r="K13" s="107">
        <f t="shared" si="0"/>
        <v>20.1533281929561</v>
      </c>
      <c r="L13" s="107">
        <f t="shared" si="0"/>
        <v>0</v>
      </c>
      <c r="M13" s="107">
        <f t="shared" si="0"/>
        <v>0</v>
      </c>
      <c r="N13" s="107">
        <f t="shared" si="0"/>
        <v>20.1533281929561</v>
      </c>
      <c r="O13" s="107">
        <f t="shared" si="0"/>
        <v>0</v>
      </c>
      <c r="P13" s="107">
        <f t="shared" si="0"/>
        <v>19.8036911879561</v>
      </c>
      <c r="Q13" s="107">
        <f t="shared" si="0"/>
        <v>0.34963700500000006</v>
      </c>
      <c r="R13" s="107">
        <f t="shared" si="0"/>
        <v>0</v>
      </c>
      <c r="S13" s="107">
        <f t="shared" si="0"/>
        <v>0</v>
      </c>
      <c r="T13" s="107">
        <f t="shared" si="0"/>
        <v>0</v>
      </c>
      <c r="U13" s="107">
        <f t="shared" si="0"/>
        <v>0</v>
      </c>
      <c r="V13" s="107">
        <f t="shared" si="0"/>
        <v>0</v>
      </c>
      <c r="W13" s="107">
        <f t="shared" si="0"/>
        <v>0</v>
      </c>
      <c r="X13" s="107">
        <f t="shared" si="0"/>
        <v>0</v>
      </c>
      <c r="Y13" s="107">
        <f t="shared" si="0"/>
        <v>0</v>
      </c>
      <c r="Z13" s="107">
        <f t="shared" si="0"/>
        <v>0</v>
      </c>
      <c r="AA13" s="107">
        <f t="shared" si="0"/>
        <v>0</v>
      </c>
      <c r="AB13" s="107">
        <f t="shared" si="0"/>
        <v>0</v>
      </c>
      <c r="AC13" s="107">
        <f t="shared" si="0"/>
        <v>0</v>
      </c>
      <c r="AD13" s="107">
        <f t="shared" si="0"/>
        <v>0</v>
      </c>
      <c r="AE13" s="107">
        <f t="shared" si="0"/>
        <v>0</v>
      </c>
      <c r="AF13" s="107">
        <f t="shared" si="0"/>
        <v>0</v>
      </c>
      <c r="AG13" s="107">
        <f t="shared" si="0"/>
        <v>0</v>
      </c>
      <c r="AH13" s="107">
        <f t="shared" si="0"/>
        <v>0</v>
      </c>
      <c r="AI13" s="107">
        <f t="shared" si="0"/>
        <v>20.1533281929561</v>
      </c>
      <c r="AJ13" s="107">
        <f t="shared" si="0"/>
        <v>0</v>
      </c>
      <c r="AK13" s="107">
        <f t="shared" si="0"/>
        <v>0</v>
      </c>
      <c r="AL13" s="107">
        <f t="shared" si="0"/>
        <v>20.1533281929561</v>
      </c>
      <c r="AM13" s="107">
        <f t="shared" si="0"/>
        <v>0</v>
      </c>
      <c r="AN13" s="107">
        <f t="shared" si="0"/>
        <v>19.8036911879561</v>
      </c>
      <c r="AO13" s="107">
        <f t="shared" si="0"/>
        <v>0.34963700500000006</v>
      </c>
      <c r="AP13" s="107">
        <f t="shared" si="0"/>
        <v>0</v>
      </c>
    </row>
    <row r="14" spans="1:42" ht="19.5" customHeight="1">
      <c r="A14" s="10" t="s">
        <v>30</v>
      </c>
      <c r="B14" s="98" t="s">
        <v>227</v>
      </c>
      <c r="C14" s="94" t="s">
        <v>209</v>
      </c>
      <c r="D14" s="6">
        <v>2024</v>
      </c>
      <c r="E14" s="6">
        <v>2024</v>
      </c>
      <c r="F14" s="6">
        <f>2.464*7</f>
        <v>17.248</v>
      </c>
      <c r="G14" s="103">
        <f>F14</f>
        <v>17.248</v>
      </c>
      <c r="H14" s="99">
        <v>44958</v>
      </c>
      <c r="I14" s="91">
        <v>18.0555061629561</v>
      </c>
      <c r="J14" s="91">
        <f>I14</f>
        <v>18.0555061629561</v>
      </c>
      <c r="K14" s="91">
        <f>L14+M14+N14</f>
        <v>18.0555061629561</v>
      </c>
      <c r="L14" s="91"/>
      <c r="M14" s="91"/>
      <c r="N14" s="108">
        <f>J14</f>
        <v>18.0555061629561</v>
      </c>
      <c r="O14" s="108">
        <v>0</v>
      </c>
      <c r="P14" s="108">
        <f>N14-Q14</f>
        <v>18.0555061629561</v>
      </c>
      <c r="Q14" s="108">
        <v>0</v>
      </c>
      <c r="R14" s="91"/>
      <c r="S14" s="91">
        <v>0</v>
      </c>
      <c r="T14" s="91"/>
      <c r="U14" s="91"/>
      <c r="V14" s="91">
        <v>0</v>
      </c>
      <c r="W14" s="91"/>
      <c r="X14" s="91"/>
      <c r="Y14" s="91">
        <v>0</v>
      </c>
      <c r="Z14" s="91"/>
      <c r="AA14" s="91">
        <f>AB14+AC14+AD14+AE14+AF14+AG14+AH14</f>
        <v>0</v>
      </c>
      <c r="AB14" s="91"/>
      <c r="AC14" s="91"/>
      <c r="AD14" s="91"/>
      <c r="AE14" s="91"/>
      <c r="AF14" s="91"/>
      <c r="AG14" s="91"/>
      <c r="AH14" s="91"/>
      <c r="AI14" s="91">
        <f>K14+S14+AA14</f>
        <v>18.0555061629561</v>
      </c>
      <c r="AJ14" s="91">
        <f aca="true" t="shared" si="1" ref="AJ14:AP16">L14+T14+AB14</f>
        <v>0</v>
      </c>
      <c r="AK14" s="91">
        <f t="shared" si="1"/>
        <v>0</v>
      </c>
      <c r="AL14" s="91">
        <f t="shared" si="1"/>
        <v>18.0555061629561</v>
      </c>
      <c r="AM14" s="91">
        <f t="shared" si="1"/>
        <v>0</v>
      </c>
      <c r="AN14" s="91">
        <f t="shared" si="1"/>
        <v>18.0555061629561</v>
      </c>
      <c r="AO14" s="91">
        <f t="shared" si="1"/>
        <v>0</v>
      </c>
      <c r="AP14" s="91">
        <f t="shared" si="1"/>
        <v>0</v>
      </c>
    </row>
    <row r="15" spans="1:42" ht="19.5" customHeight="1">
      <c r="A15" s="10" t="s">
        <v>36</v>
      </c>
      <c r="B15" s="151" t="s">
        <v>183</v>
      </c>
      <c r="C15" s="94" t="s">
        <v>210</v>
      </c>
      <c r="D15" s="6">
        <v>2024</v>
      </c>
      <c r="E15" s="6">
        <v>2024</v>
      </c>
      <c r="F15" s="6">
        <v>1.764</v>
      </c>
      <c r="G15" s="103">
        <f>F15</f>
        <v>1.764</v>
      </c>
      <c r="H15" s="99">
        <v>44959</v>
      </c>
      <c r="I15" s="91">
        <v>1.84658586</v>
      </c>
      <c r="J15" s="91">
        <f>I15</f>
        <v>1.84658586</v>
      </c>
      <c r="K15" s="91">
        <f>L15+M15+N15</f>
        <v>1.84658586</v>
      </c>
      <c r="L15" s="91"/>
      <c r="M15" s="91"/>
      <c r="N15" s="108">
        <f>J15</f>
        <v>1.84658586</v>
      </c>
      <c r="O15" s="108">
        <v>0</v>
      </c>
      <c r="P15" s="108">
        <f>N15-Q15</f>
        <v>1.53882155</v>
      </c>
      <c r="Q15" s="108">
        <f>N15-N15/1.2</f>
        <v>0.30776431000000004</v>
      </c>
      <c r="R15" s="91"/>
      <c r="S15" s="91">
        <v>0</v>
      </c>
      <c r="T15" s="91"/>
      <c r="U15" s="91"/>
      <c r="V15" s="91">
        <v>0</v>
      </c>
      <c r="W15" s="91"/>
      <c r="X15" s="91"/>
      <c r="Y15" s="91">
        <v>0</v>
      </c>
      <c r="Z15" s="91"/>
      <c r="AA15" s="91">
        <f>AB15+AC15+AD15+AE15+AF15+AG15+AH15</f>
        <v>0</v>
      </c>
      <c r="AB15" s="91"/>
      <c r="AC15" s="91"/>
      <c r="AD15" s="91"/>
      <c r="AE15" s="91"/>
      <c r="AF15" s="91"/>
      <c r="AG15" s="91"/>
      <c r="AH15" s="91"/>
      <c r="AI15" s="91">
        <f aca="true" t="shared" si="2" ref="AI15:AI25">K15+S15+AA15</f>
        <v>1.84658586</v>
      </c>
      <c r="AJ15" s="91">
        <f t="shared" si="1"/>
        <v>0</v>
      </c>
      <c r="AK15" s="91">
        <f t="shared" si="1"/>
        <v>0</v>
      </c>
      <c r="AL15" s="91">
        <f t="shared" si="1"/>
        <v>1.84658586</v>
      </c>
      <c r="AM15" s="91">
        <f t="shared" si="1"/>
        <v>0</v>
      </c>
      <c r="AN15" s="91">
        <f t="shared" si="1"/>
        <v>1.53882155</v>
      </c>
      <c r="AO15" s="91">
        <f t="shared" si="1"/>
        <v>0.30776431000000004</v>
      </c>
      <c r="AP15" s="91">
        <f t="shared" si="1"/>
        <v>0</v>
      </c>
    </row>
    <row r="16" spans="1:42" ht="42" customHeight="1">
      <c r="A16" s="10" t="s">
        <v>42</v>
      </c>
      <c r="B16" s="151" t="s">
        <v>184</v>
      </c>
      <c r="C16" s="94" t="s">
        <v>211</v>
      </c>
      <c r="D16" s="6">
        <v>2024</v>
      </c>
      <c r="E16" s="6">
        <v>2024</v>
      </c>
      <c r="F16" s="105">
        <f>240000/1000000</f>
        <v>0.24</v>
      </c>
      <c r="G16" s="103">
        <f>F16</f>
        <v>0.24</v>
      </c>
      <c r="H16" s="99">
        <v>44960</v>
      </c>
      <c r="I16" s="91">
        <v>0.25123617</v>
      </c>
      <c r="J16" s="91">
        <f>I16</f>
        <v>0.25123617</v>
      </c>
      <c r="K16" s="91">
        <f>L16+M16+N16</f>
        <v>0.25123617</v>
      </c>
      <c r="L16" s="91"/>
      <c r="M16" s="91"/>
      <c r="N16" s="108">
        <f>J16</f>
        <v>0.25123617</v>
      </c>
      <c r="O16" s="108">
        <v>0</v>
      </c>
      <c r="P16" s="108">
        <f>N16-Q16</f>
        <v>0.209363475</v>
      </c>
      <c r="Q16" s="108">
        <f>N16-N16/1.2</f>
        <v>0.04187269499999999</v>
      </c>
      <c r="R16" s="91"/>
      <c r="S16" s="91">
        <v>0</v>
      </c>
      <c r="T16" s="91"/>
      <c r="U16" s="91"/>
      <c r="V16" s="91">
        <v>0</v>
      </c>
      <c r="W16" s="91"/>
      <c r="X16" s="91"/>
      <c r="Y16" s="91">
        <v>0</v>
      </c>
      <c r="Z16" s="91"/>
      <c r="AA16" s="91">
        <f>AB16+AC16+AD16+AE16+AF16+AG16+AH16</f>
        <v>0</v>
      </c>
      <c r="AB16" s="91"/>
      <c r="AC16" s="91"/>
      <c r="AD16" s="91"/>
      <c r="AE16" s="91"/>
      <c r="AF16" s="91"/>
      <c r="AG16" s="91"/>
      <c r="AH16" s="91"/>
      <c r="AI16" s="91">
        <f t="shared" si="2"/>
        <v>0.25123617</v>
      </c>
      <c r="AJ16" s="91">
        <f t="shared" si="1"/>
        <v>0</v>
      </c>
      <c r="AK16" s="91">
        <f t="shared" si="1"/>
        <v>0</v>
      </c>
      <c r="AL16" s="91">
        <f t="shared" si="1"/>
        <v>0.25123617</v>
      </c>
      <c r="AM16" s="91">
        <f t="shared" si="1"/>
        <v>0</v>
      </c>
      <c r="AN16" s="91">
        <f t="shared" si="1"/>
        <v>0.209363475</v>
      </c>
      <c r="AO16" s="91">
        <f t="shared" si="1"/>
        <v>0.04187269499999999</v>
      </c>
      <c r="AP16" s="91">
        <f t="shared" si="1"/>
        <v>0</v>
      </c>
    </row>
    <row r="17" spans="1:42" ht="80.25" customHeight="1">
      <c r="A17" s="95">
        <v>2</v>
      </c>
      <c r="B17" s="96" t="s">
        <v>235</v>
      </c>
      <c r="C17" s="97"/>
      <c r="D17" s="95">
        <v>2024</v>
      </c>
      <c r="E17" s="95">
        <v>2026</v>
      </c>
      <c r="F17" s="102">
        <f>F18+F19+F20+F21+F22+F23</f>
        <v>6.121313000000001</v>
      </c>
      <c r="G17" s="102">
        <f aca="true" t="shared" si="3" ref="G17:AP17">G18+G19+G20+G21+G22+G23</f>
        <v>6.121313000000001</v>
      </c>
      <c r="H17" s="102"/>
      <c r="I17" s="107">
        <f t="shared" si="3"/>
        <v>7.39335582</v>
      </c>
      <c r="J17" s="107">
        <f t="shared" si="3"/>
        <v>7.39335582</v>
      </c>
      <c r="K17" s="107">
        <f t="shared" si="3"/>
        <v>2.10246883</v>
      </c>
      <c r="L17" s="107">
        <f t="shared" si="3"/>
        <v>0</v>
      </c>
      <c r="M17" s="107">
        <f t="shared" si="3"/>
        <v>0</v>
      </c>
      <c r="N17" s="107">
        <f t="shared" si="3"/>
        <v>2.10246883</v>
      </c>
      <c r="O17" s="107">
        <f t="shared" si="3"/>
        <v>0</v>
      </c>
      <c r="P17" s="107">
        <f t="shared" si="3"/>
        <v>1.7520573583333334</v>
      </c>
      <c r="Q17" s="107">
        <f t="shared" si="3"/>
        <v>0.35041147166666653</v>
      </c>
      <c r="R17" s="107">
        <f t="shared" si="3"/>
        <v>0</v>
      </c>
      <c r="S17" s="107">
        <f t="shared" si="3"/>
        <v>2.44752655</v>
      </c>
      <c r="T17" s="107">
        <f t="shared" si="3"/>
        <v>0</v>
      </c>
      <c r="U17" s="107">
        <f t="shared" si="3"/>
        <v>0</v>
      </c>
      <c r="V17" s="107">
        <f t="shared" si="3"/>
        <v>2.44752655</v>
      </c>
      <c r="W17" s="107">
        <f t="shared" si="3"/>
        <v>0</v>
      </c>
      <c r="X17" s="107">
        <f t="shared" si="3"/>
        <v>2.0396054583333334</v>
      </c>
      <c r="Y17" s="107">
        <f t="shared" si="3"/>
        <v>0.4079210916666666</v>
      </c>
      <c r="Z17" s="107">
        <f t="shared" si="3"/>
        <v>0</v>
      </c>
      <c r="AA17" s="107">
        <f t="shared" si="3"/>
        <v>2.84336044</v>
      </c>
      <c r="AB17" s="107">
        <f t="shared" si="3"/>
        <v>0</v>
      </c>
      <c r="AC17" s="107">
        <f t="shared" si="3"/>
        <v>0</v>
      </c>
      <c r="AD17" s="107">
        <f t="shared" si="3"/>
        <v>2.84336044</v>
      </c>
      <c r="AE17" s="107">
        <f t="shared" si="3"/>
        <v>0</v>
      </c>
      <c r="AF17" s="107">
        <f t="shared" si="3"/>
        <v>2.3694670333333336</v>
      </c>
      <c r="AG17" s="107">
        <f t="shared" si="3"/>
        <v>0.4738934066666665</v>
      </c>
      <c r="AH17" s="107">
        <f t="shared" si="3"/>
        <v>0</v>
      </c>
      <c r="AI17" s="107">
        <f t="shared" si="3"/>
        <v>7.39335582</v>
      </c>
      <c r="AJ17" s="107">
        <f t="shared" si="3"/>
        <v>0</v>
      </c>
      <c r="AK17" s="107">
        <f t="shared" si="3"/>
        <v>0</v>
      </c>
      <c r="AL17" s="107">
        <f t="shared" si="3"/>
        <v>7.39335582</v>
      </c>
      <c r="AM17" s="107">
        <f t="shared" si="3"/>
        <v>0</v>
      </c>
      <c r="AN17" s="107">
        <f t="shared" si="3"/>
        <v>6.16112985</v>
      </c>
      <c r="AO17" s="107">
        <f t="shared" si="3"/>
        <v>1.2322259699999996</v>
      </c>
      <c r="AP17" s="107">
        <f t="shared" si="3"/>
        <v>0</v>
      </c>
    </row>
    <row r="18" spans="1:42" ht="36" customHeight="1">
      <c r="A18" s="10" t="s">
        <v>49</v>
      </c>
      <c r="B18" s="98" t="s">
        <v>198</v>
      </c>
      <c r="C18" s="94" t="s">
        <v>212</v>
      </c>
      <c r="D18" s="6">
        <v>2024</v>
      </c>
      <c r="E18" s="6">
        <v>2026</v>
      </c>
      <c r="F18" s="104">
        <v>0.88</v>
      </c>
      <c r="G18" s="104">
        <f aca="true" t="shared" si="4" ref="G18:G23">F18</f>
        <v>0.88</v>
      </c>
      <c r="H18" s="99">
        <v>44962</v>
      </c>
      <c r="I18" s="91">
        <v>0.9494007</v>
      </c>
      <c r="J18" s="107">
        <f aca="true" t="shared" si="5" ref="J18:J23">I18</f>
        <v>0.9494007</v>
      </c>
      <c r="K18" s="91">
        <f>L18+M18+N18</f>
        <v>0.46059964</v>
      </c>
      <c r="L18" s="91"/>
      <c r="M18" s="91"/>
      <c r="N18" s="108">
        <v>0.46059964</v>
      </c>
      <c r="O18" s="108">
        <v>0</v>
      </c>
      <c r="P18" s="108">
        <f>N18-Q18</f>
        <v>0.38383303333333335</v>
      </c>
      <c r="Q18" s="108">
        <f aca="true" t="shared" si="6" ref="Q18:Q23">N18-N18/1.2</f>
        <v>0.07676660666666663</v>
      </c>
      <c r="R18" s="108"/>
      <c r="S18" s="91">
        <f>W18+X18+Y18</f>
        <v>0.23957576</v>
      </c>
      <c r="T18" s="91"/>
      <c r="U18" s="91"/>
      <c r="V18" s="91">
        <v>0.23957576</v>
      </c>
      <c r="W18" s="91"/>
      <c r="X18" s="91">
        <f>V18-W18-Y18</f>
        <v>0.19964646666666666</v>
      </c>
      <c r="Y18" s="91">
        <f aca="true" t="shared" si="7" ref="Y18:Y23">V18-V18/1.2</f>
        <v>0.03992929333333334</v>
      </c>
      <c r="Z18" s="91"/>
      <c r="AA18" s="91">
        <f>AE18+AF18+AG18</f>
        <v>0.2492253</v>
      </c>
      <c r="AB18" s="91"/>
      <c r="AC18" s="91"/>
      <c r="AD18" s="91">
        <v>0.2492253</v>
      </c>
      <c r="AE18" s="91"/>
      <c r="AF18" s="91">
        <f aca="true" t="shared" si="8" ref="AF18:AF23">AD18-AE18-AG18</f>
        <v>0.20768775</v>
      </c>
      <c r="AG18" s="91">
        <f aca="true" t="shared" si="9" ref="AG18:AG23">AD18-AD18/1.2</f>
        <v>0.041537550000000006</v>
      </c>
      <c r="AH18" s="91"/>
      <c r="AI18" s="91">
        <f t="shared" si="2"/>
        <v>0.9494007</v>
      </c>
      <c r="AJ18" s="91">
        <f aca="true" t="shared" si="10" ref="AJ18:AJ23">L18+T18+AB18</f>
        <v>0</v>
      </c>
      <c r="AK18" s="91">
        <f aca="true" t="shared" si="11" ref="AK18:AK23">M18+U18+AC18</f>
        <v>0</v>
      </c>
      <c r="AL18" s="91">
        <f aca="true" t="shared" si="12" ref="AL18:AL23">N18+V18+AD18</f>
        <v>0.9494007</v>
      </c>
      <c r="AM18" s="91">
        <f aca="true" t="shared" si="13" ref="AM18:AM23">O18+W18+AE18</f>
        <v>0</v>
      </c>
      <c r="AN18" s="91">
        <f aca="true" t="shared" si="14" ref="AN18:AN23">P18+X18+AF18</f>
        <v>0.79116725</v>
      </c>
      <c r="AO18" s="91">
        <f aca="true" t="shared" si="15" ref="AO18:AO23">Q18+Y18+AG18</f>
        <v>0.15823344999999997</v>
      </c>
      <c r="AP18" s="91">
        <f aca="true" t="shared" si="16" ref="AP18:AP23">R18+Z18+AH18</f>
        <v>0</v>
      </c>
    </row>
    <row r="19" spans="1:42" ht="19.5" customHeight="1">
      <c r="A19" s="10" t="s">
        <v>51</v>
      </c>
      <c r="B19" s="98" t="s">
        <v>189</v>
      </c>
      <c r="C19" s="94" t="s">
        <v>213</v>
      </c>
      <c r="D19" s="6">
        <v>2024</v>
      </c>
      <c r="E19" s="6">
        <v>2025</v>
      </c>
      <c r="F19" s="101">
        <v>0.4921</v>
      </c>
      <c r="G19" s="104">
        <f t="shared" si="4"/>
        <v>0.4921</v>
      </c>
      <c r="H19" s="99">
        <v>44963</v>
      </c>
      <c r="I19" s="91">
        <v>0.5255131200000001</v>
      </c>
      <c r="J19" s="107">
        <f t="shared" si="5"/>
        <v>0.5255131200000001</v>
      </c>
      <c r="K19" s="91">
        <f aca="true" t="shared" si="17" ref="K19:K25">L19+M19+N19</f>
        <v>0.25756942</v>
      </c>
      <c r="L19" s="91"/>
      <c r="M19" s="91"/>
      <c r="N19" s="108">
        <v>0.25756942</v>
      </c>
      <c r="O19" s="108">
        <v>0</v>
      </c>
      <c r="P19" s="108">
        <f>N19-Q19</f>
        <v>0.21464118333333335</v>
      </c>
      <c r="Q19" s="108">
        <f t="shared" si="6"/>
        <v>0.04292823666666665</v>
      </c>
      <c r="R19" s="108"/>
      <c r="S19" s="91">
        <f>W19+X19+Y19</f>
        <v>0.2679437</v>
      </c>
      <c r="T19" s="91"/>
      <c r="U19" s="91"/>
      <c r="V19" s="91">
        <v>0.2679437</v>
      </c>
      <c r="W19" s="91"/>
      <c r="X19" s="91">
        <f>V19-W19-Y19</f>
        <v>0.22328641666666668</v>
      </c>
      <c r="Y19" s="91">
        <f t="shared" si="7"/>
        <v>0.044657283333333325</v>
      </c>
      <c r="Z19" s="91"/>
      <c r="AA19" s="91">
        <f aca="true" t="shared" si="18" ref="AA19:AA25">AE19+AF19+AG19</f>
        <v>0</v>
      </c>
      <c r="AB19" s="91"/>
      <c r="AC19" s="91"/>
      <c r="AD19" s="91"/>
      <c r="AE19" s="91"/>
      <c r="AF19" s="91">
        <f t="shared" si="8"/>
        <v>0</v>
      </c>
      <c r="AG19" s="91">
        <f t="shared" si="9"/>
        <v>0</v>
      </c>
      <c r="AH19" s="91"/>
      <c r="AI19" s="91">
        <f t="shared" si="2"/>
        <v>0.5255131200000001</v>
      </c>
      <c r="AJ19" s="91">
        <f t="shared" si="10"/>
        <v>0</v>
      </c>
      <c r="AK19" s="91">
        <f t="shared" si="11"/>
        <v>0</v>
      </c>
      <c r="AL19" s="91">
        <f t="shared" si="12"/>
        <v>0.5255131200000001</v>
      </c>
      <c r="AM19" s="91">
        <f t="shared" si="13"/>
        <v>0</v>
      </c>
      <c r="AN19" s="91">
        <f t="shared" si="14"/>
        <v>0.43792760000000003</v>
      </c>
      <c r="AO19" s="91">
        <f t="shared" si="15"/>
        <v>0.08758551999999997</v>
      </c>
      <c r="AP19" s="91">
        <f t="shared" si="16"/>
        <v>0</v>
      </c>
    </row>
    <row r="20" spans="1:42" ht="19.5" customHeight="1">
      <c r="A20" s="10" t="s">
        <v>53</v>
      </c>
      <c r="B20" s="98" t="s">
        <v>190</v>
      </c>
      <c r="C20" s="94" t="s">
        <v>214</v>
      </c>
      <c r="D20" s="6">
        <v>2024</v>
      </c>
      <c r="E20" s="6">
        <v>2026</v>
      </c>
      <c r="F20" s="101">
        <v>0.338667</v>
      </c>
      <c r="G20" s="104">
        <f t="shared" si="4"/>
        <v>0.338667</v>
      </c>
      <c r="H20" s="99">
        <v>44964</v>
      </c>
      <c r="I20" s="91">
        <v>0.36899353999999995</v>
      </c>
      <c r="J20" s="107">
        <f t="shared" si="5"/>
        <v>0.36899353999999995</v>
      </c>
      <c r="K20" s="91">
        <f t="shared" si="17"/>
        <v>0.11817417</v>
      </c>
      <c r="L20" s="91"/>
      <c r="M20" s="91"/>
      <c r="N20" s="108">
        <v>0.11817417</v>
      </c>
      <c r="O20" s="108">
        <v>0</v>
      </c>
      <c r="P20" s="108">
        <f>N20-Q20</f>
        <v>0.098478475</v>
      </c>
      <c r="Q20" s="108">
        <f t="shared" si="6"/>
        <v>0.019695695</v>
      </c>
      <c r="R20" s="108"/>
      <c r="S20" s="91">
        <f>W20+X20+Y20</f>
        <v>0.12293394</v>
      </c>
      <c r="T20" s="91"/>
      <c r="U20" s="91"/>
      <c r="V20" s="91">
        <v>0.12293394</v>
      </c>
      <c r="W20" s="91"/>
      <c r="X20" s="91">
        <f>V20-W20-Y20</f>
        <v>0.10244495</v>
      </c>
      <c r="Y20" s="91">
        <f t="shared" si="7"/>
        <v>0.02048899</v>
      </c>
      <c r="Z20" s="91"/>
      <c r="AA20" s="91">
        <f t="shared" si="18"/>
        <v>0.12788543</v>
      </c>
      <c r="AB20" s="91"/>
      <c r="AC20" s="91"/>
      <c r="AD20" s="91">
        <v>0.12788543</v>
      </c>
      <c r="AE20" s="91"/>
      <c r="AF20" s="91">
        <f t="shared" si="8"/>
        <v>0.10657119166666666</v>
      </c>
      <c r="AG20" s="91">
        <f t="shared" si="9"/>
        <v>0.021314238333333332</v>
      </c>
      <c r="AH20" s="91"/>
      <c r="AI20" s="91">
        <f t="shared" si="2"/>
        <v>0.36899353999999995</v>
      </c>
      <c r="AJ20" s="91">
        <f t="shared" si="10"/>
        <v>0</v>
      </c>
      <c r="AK20" s="91">
        <f t="shared" si="11"/>
        <v>0</v>
      </c>
      <c r="AL20" s="91">
        <f t="shared" si="12"/>
        <v>0.36899353999999995</v>
      </c>
      <c r="AM20" s="91">
        <f t="shared" si="13"/>
        <v>0</v>
      </c>
      <c r="AN20" s="91">
        <f t="shared" si="14"/>
        <v>0.30749461666666666</v>
      </c>
      <c r="AO20" s="91">
        <f t="shared" si="15"/>
        <v>0.06149892333333333</v>
      </c>
      <c r="AP20" s="91">
        <f t="shared" si="16"/>
        <v>0</v>
      </c>
    </row>
    <row r="21" spans="1:42" ht="19.5" customHeight="1">
      <c r="A21" s="10" t="s">
        <v>55</v>
      </c>
      <c r="B21" s="98" t="s">
        <v>191</v>
      </c>
      <c r="C21" s="94" t="s">
        <v>215</v>
      </c>
      <c r="D21" s="6">
        <v>2024</v>
      </c>
      <c r="E21" s="6">
        <v>2024</v>
      </c>
      <c r="F21" s="101">
        <v>1.2095</v>
      </c>
      <c r="G21" s="104">
        <f t="shared" si="4"/>
        <v>1.2095</v>
      </c>
      <c r="H21" s="99">
        <v>44965</v>
      </c>
      <c r="I21" s="91">
        <v>1.2661256</v>
      </c>
      <c r="J21" s="107">
        <f t="shared" si="5"/>
        <v>1.2661256</v>
      </c>
      <c r="K21" s="91">
        <f t="shared" si="17"/>
        <v>1.2661256</v>
      </c>
      <c r="L21" s="91"/>
      <c r="M21" s="91"/>
      <c r="N21" s="108">
        <v>1.2661256</v>
      </c>
      <c r="O21" s="108">
        <v>0</v>
      </c>
      <c r="P21" s="108">
        <f>N21-Q21</f>
        <v>1.0551046666666668</v>
      </c>
      <c r="Q21" s="108">
        <f t="shared" si="6"/>
        <v>0.21102093333333327</v>
      </c>
      <c r="R21" s="108"/>
      <c r="S21" s="91"/>
      <c r="T21" s="91"/>
      <c r="U21" s="91"/>
      <c r="V21" s="91"/>
      <c r="W21" s="91"/>
      <c r="X21" s="91"/>
      <c r="Y21" s="91">
        <f t="shared" si="7"/>
        <v>0</v>
      </c>
      <c r="Z21" s="91"/>
      <c r="AA21" s="91">
        <f t="shared" si="18"/>
        <v>0</v>
      </c>
      <c r="AB21" s="91"/>
      <c r="AC21" s="91"/>
      <c r="AD21" s="91"/>
      <c r="AE21" s="91"/>
      <c r="AF21" s="91">
        <f t="shared" si="8"/>
        <v>0</v>
      </c>
      <c r="AG21" s="91">
        <f t="shared" si="9"/>
        <v>0</v>
      </c>
      <c r="AH21" s="91"/>
      <c r="AI21" s="91">
        <f t="shared" si="2"/>
        <v>1.2661256</v>
      </c>
      <c r="AJ21" s="91">
        <f t="shared" si="10"/>
        <v>0</v>
      </c>
      <c r="AK21" s="91">
        <f t="shared" si="11"/>
        <v>0</v>
      </c>
      <c r="AL21" s="91">
        <f t="shared" si="12"/>
        <v>1.2661256</v>
      </c>
      <c r="AM21" s="91">
        <f t="shared" si="13"/>
        <v>0</v>
      </c>
      <c r="AN21" s="91">
        <f t="shared" si="14"/>
        <v>1.0551046666666668</v>
      </c>
      <c r="AO21" s="91">
        <f t="shared" si="15"/>
        <v>0.21102093333333327</v>
      </c>
      <c r="AP21" s="91">
        <f t="shared" si="16"/>
        <v>0</v>
      </c>
    </row>
    <row r="22" spans="1:42" ht="19.5" customHeight="1">
      <c r="A22" s="10" t="s">
        <v>57</v>
      </c>
      <c r="B22" s="98" t="s">
        <v>192</v>
      </c>
      <c r="C22" s="94" t="s">
        <v>216</v>
      </c>
      <c r="D22" s="6">
        <v>2025</v>
      </c>
      <c r="E22" s="6">
        <v>2026</v>
      </c>
      <c r="F22" s="101">
        <v>1.5802</v>
      </c>
      <c r="G22" s="104">
        <f t="shared" si="4"/>
        <v>1.5802</v>
      </c>
      <c r="H22" s="99">
        <v>44966</v>
      </c>
      <c r="I22" s="91">
        <v>2.44716005</v>
      </c>
      <c r="J22" s="107">
        <f t="shared" si="5"/>
        <v>2.44716005</v>
      </c>
      <c r="K22" s="91">
        <f t="shared" si="17"/>
        <v>0</v>
      </c>
      <c r="L22" s="91"/>
      <c r="M22" s="91"/>
      <c r="N22" s="108">
        <v>0</v>
      </c>
      <c r="O22" s="108">
        <v>0</v>
      </c>
      <c r="P22" s="108">
        <v>0</v>
      </c>
      <c r="Q22" s="108">
        <f t="shared" si="6"/>
        <v>0</v>
      </c>
      <c r="R22" s="108"/>
      <c r="S22" s="91">
        <f>W22+X22+Y22</f>
        <v>1.81707315</v>
      </c>
      <c r="T22" s="91"/>
      <c r="U22" s="91"/>
      <c r="V22" s="91">
        <v>1.81707315</v>
      </c>
      <c r="W22" s="91"/>
      <c r="X22" s="91">
        <f>V22-W22-Y22</f>
        <v>1.514227625</v>
      </c>
      <c r="Y22" s="91">
        <f t="shared" si="7"/>
        <v>0.30284552499999995</v>
      </c>
      <c r="Z22" s="91"/>
      <c r="AA22" s="91">
        <f t="shared" si="18"/>
        <v>0.6300869</v>
      </c>
      <c r="AB22" s="91"/>
      <c r="AC22" s="91"/>
      <c r="AD22" s="91">
        <v>0.6300869</v>
      </c>
      <c r="AE22" s="91"/>
      <c r="AF22" s="91">
        <f t="shared" si="8"/>
        <v>0.5250724166666667</v>
      </c>
      <c r="AG22" s="91">
        <f t="shared" si="9"/>
        <v>0.1050144833333333</v>
      </c>
      <c r="AH22" s="91"/>
      <c r="AI22" s="91">
        <f t="shared" si="2"/>
        <v>2.44716005</v>
      </c>
      <c r="AJ22" s="91">
        <f t="shared" si="10"/>
        <v>0</v>
      </c>
      <c r="AK22" s="91">
        <f t="shared" si="11"/>
        <v>0</v>
      </c>
      <c r="AL22" s="91">
        <f t="shared" si="12"/>
        <v>2.44716005</v>
      </c>
      <c r="AM22" s="91">
        <f t="shared" si="13"/>
        <v>0</v>
      </c>
      <c r="AN22" s="91">
        <f t="shared" si="14"/>
        <v>2.0393000416666665</v>
      </c>
      <c r="AO22" s="91">
        <f t="shared" si="15"/>
        <v>0.40786000833333325</v>
      </c>
      <c r="AP22" s="91">
        <f t="shared" si="16"/>
        <v>0</v>
      </c>
    </row>
    <row r="23" spans="1:42" ht="19.5" customHeight="1">
      <c r="A23" s="10" t="s">
        <v>62</v>
      </c>
      <c r="B23" s="98" t="s">
        <v>193</v>
      </c>
      <c r="C23" s="94" t="s">
        <v>217</v>
      </c>
      <c r="D23" s="6">
        <v>2026</v>
      </c>
      <c r="E23" s="6">
        <v>2026</v>
      </c>
      <c r="F23" s="101">
        <v>1.620846</v>
      </c>
      <c r="G23" s="104">
        <f t="shared" si="4"/>
        <v>1.620846</v>
      </c>
      <c r="H23" s="99">
        <v>44967</v>
      </c>
      <c r="I23" s="91">
        <v>1.83616281</v>
      </c>
      <c r="J23" s="107">
        <f t="shared" si="5"/>
        <v>1.83616281</v>
      </c>
      <c r="K23" s="91">
        <f t="shared" si="17"/>
        <v>0</v>
      </c>
      <c r="L23" s="91"/>
      <c r="M23" s="91"/>
      <c r="N23" s="108">
        <v>0</v>
      </c>
      <c r="O23" s="108">
        <v>0</v>
      </c>
      <c r="P23" s="108">
        <v>0</v>
      </c>
      <c r="Q23" s="108">
        <f t="shared" si="6"/>
        <v>0</v>
      </c>
      <c r="R23" s="108"/>
      <c r="S23" s="91"/>
      <c r="T23" s="91"/>
      <c r="U23" s="91"/>
      <c r="V23" s="91"/>
      <c r="W23" s="91"/>
      <c r="X23" s="91"/>
      <c r="Y23" s="91">
        <f t="shared" si="7"/>
        <v>0</v>
      </c>
      <c r="Z23" s="91"/>
      <c r="AA23" s="108">
        <v>1.83616281</v>
      </c>
      <c r="AB23" s="91"/>
      <c r="AC23" s="91"/>
      <c r="AD23" s="91">
        <v>1.83616281</v>
      </c>
      <c r="AE23" s="91"/>
      <c r="AF23" s="91">
        <f t="shared" si="8"/>
        <v>1.5301356750000001</v>
      </c>
      <c r="AG23" s="91">
        <f t="shared" si="9"/>
        <v>0.3060271349999999</v>
      </c>
      <c r="AH23" s="91"/>
      <c r="AI23" s="91">
        <f t="shared" si="2"/>
        <v>1.83616281</v>
      </c>
      <c r="AJ23" s="91">
        <f t="shared" si="10"/>
        <v>0</v>
      </c>
      <c r="AK23" s="91">
        <f t="shared" si="11"/>
        <v>0</v>
      </c>
      <c r="AL23" s="91">
        <f t="shared" si="12"/>
        <v>1.83616281</v>
      </c>
      <c r="AM23" s="91">
        <f t="shared" si="13"/>
        <v>0</v>
      </c>
      <c r="AN23" s="91">
        <f t="shared" si="14"/>
        <v>1.5301356750000001</v>
      </c>
      <c r="AO23" s="91">
        <f t="shared" si="15"/>
        <v>0.3060271349999999</v>
      </c>
      <c r="AP23" s="91">
        <f t="shared" si="16"/>
        <v>0</v>
      </c>
    </row>
    <row r="24" spans="1:42" ht="73.5" customHeight="1">
      <c r="A24" s="95">
        <v>3</v>
      </c>
      <c r="B24" s="96" t="s">
        <v>182</v>
      </c>
      <c r="C24" s="97"/>
      <c r="D24" s="95">
        <v>2024</v>
      </c>
      <c r="E24" s="95">
        <v>2026</v>
      </c>
      <c r="F24" s="102">
        <f>F25</f>
        <v>247.08147616</v>
      </c>
      <c r="G24" s="102">
        <f aca="true" t="shared" si="19" ref="G24:AP24">G25</f>
        <v>247.08147616</v>
      </c>
      <c r="H24" s="100">
        <v>44958</v>
      </c>
      <c r="I24" s="107">
        <f t="shared" si="19"/>
        <v>265.20324674</v>
      </c>
      <c r="J24" s="107">
        <f t="shared" si="19"/>
        <v>265.20324674</v>
      </c>
      <c r="K24" s="107">
        <f t="shared" si="19"/>
        <v>148.17589331</v>
      </c>
      <c r="L24" s="107">
        <f t="shared" si="19"/>
        <v>0</v>
      </c>
      <c r="M24" s="107">
        <f t="shared" si="19"/>
        <v>0</v>
      </c>
      <c r="N24" s="107">
        <f t="shared" si="19"/>
        <v>148.17589331</v>
      </c>
      <c r="O24" s="107">
        <f t="shared" si="19"/>
        <v>4.03539969</v>
      </c>
      <c r="P24" s="107">
        <f t="shared" si="19"/>
        <v>119.44451140166666</v>
      </c>
      <c r="Q24" s="107">
        <f t="shared" si="19"/>
        <v>24.695982218333327</v>
      </c>
      <c r="R24" s="107">
        <f t="shared" si="19"/>
        <v>0</v>
      </c>
      <c r="S24" s="107">
        <f t="shared" si="19"/>
        <v>62.73403095</v>
      </c>
      <c r="T24" s="107">
        <f t="shared" si="19"/>
        <v>0</v>
      </c>
      <c r="U24" s="107">
        <f t="shared" si="19"/>
        <v>0</v>
      </c>
      <c r="V24" s="107">
        <f t="shared" si="19"/>
        <v>62.73403095</v>
      </c>
      <c r="W24" s="107">
        <f t="shared" si="19"/>
        <v>20.38837538</v>
      </c>
      <c r="X24" s="107">
        <f t="shared" si="19"/>
        <v>31.889983745000002</v>
      </c>
      <c r="Y24" s="107">
        <f t="shared" si="19"/>
        <v>10.455671824999996</v>
      </c>
      <c r="Z24" s="107">
        <f t="shared" si="19"/>
        <v>0</v>
      </c>
      <c r="AA24" s="107">
        <f t="shared" si="19"/>
        <v>54.29332248</v>
      </c>
      <c r="AB24" s="107">
        <f t="shared" si="19"/>
        <v>0</v>
      </c>
      <c r="AC24" s="107">
        <f t="shared" si="19"/>
        <v>0</v>
      </c>
      <c r="AD24" s="107">
        <f t="shared" si="19"/>
        <v>54.29332248</v>
      </c>
      <c r="AE24" s="107">
        <f t="shared" si="19"/>
        <v>25.98340457</v>
      </c>
      <c r="AF24" s="107">
        <f t="shared" si="19"/>
        <v>19.26103083</v>
      </c>
      <c r="AG24" s="107">
        <f t="shared" si="19"/>
        <v>9.04888708</v>
      </c>
      <c r="AH24" s="107">
        <f t="shared" si="19"/>
        <v>0</v>
      </c>
      <c r="AI24" s="107">
        <f t="shared" si="19"/>
        <v>265.20324674</v>
      </c>
      <c r="AJ24" s="107">
        <f t="shared" si="19"/>
        <v>0</v>
      </c>
      <c r="AK24" s="107">
        <f t="shared" si="19"/>
        <v>0</v>
      </c>
      <c r="AL24" s="107">
        <f t="shared" si="19"/>
        <v>265.20324674</v>
      </c>
      <c r="AM24" s="107">
        <f t="shared" si="19"/>
        <v>50.407179639999995</v>
      </c>
      <c r="AN24" s="107">
        <f t="shared" si="19"/>
        <v>170.59552597666666</v>
      </c>
      <c r="AO24" s="107">
        <f t="shared" si="19"/>
        <v>44.20054112333332</v>
      </c>
      <c r="AP24" s="107">
        <f t="shared" si="19"/>
        <v>0</v>
      </c>
    </row>
    <row r="25" spans="1:42" s="156" customFormat="1" ht="81" customHeight="1">
      <c r="A25" s="150" t="s">
        <v>194</v>
      </c>
      <c r="B25" s="151" t="s">
        <v>182</v>
      </c>
      <c r="C25" s="152" t="s">
        <v>199</v>
      </c>
      <c r="D25" s="137">
        <v>2024</v>
      </c>
      <c r="E25" s="137">
        <v>2026</v>
      </c>
      <c r="F25" s="153">
        <v>247.08147616</v>
      </c>
      <c r="G25" s="154">
        <f aca="true" t="shared" si="20" ref="G25:G30">F25</f>
        <v>247.08147616</v>
      </c>
      <c r="H25" s="155">
        <v>44967</v>
      </c>
      <c r="I25" s="108">
        <v>265.20324674</v>
      </c>
      <c r="J25" s="108">
        <f aca="true" t="shared" si="21" ref="J25:J30">I25</f>
        <v>265.20324674</v>
      </c>
      <c r="K25" s="108">
        <f t="shared" si="17"/>
        <v>148.17589331</v>
      </c>
      <c r="L25" s="108"/>
      <c r="M25" s="108"/>
      <c r="N25" s="108">
        <v>148.17589331</v>
      </c>
      <c r="O25" s="108">
        <f>'прил.5'!C37</f>
        <v>4.03539969</v>
      </c>
      <c r="P25" s="108">
        <f>N25-Q25-O25</f>
        <v>119.44451140166666</v>
      </c>
      <c r="Q25" s="108">
        <f>N25-N25/1.2</f>
        <v>24.695982218333327</v>
      </c>
      <c r="R25" s="108"/>
      <c r="S25" s="108">
        <f>Y25+X25+W25</f>
        <v>62.73403095</v>
      </c>
      <c r="T25" s="108"/>
      <c r="U25" s="108"/>
      <c r="V25" s="108">
        <v>62.73403095</v>
      </c>
      <c r="W25" s="108">
        <f>'прил.5'!D37</f>
        <v>20.38837538</v>
      </c>
      <c r="X25" s="108">
        <f>V25-W25-Y25</f>
        <v>31.889983745000002</v>
      </c>
      <c r="Y25" s="108">
        <f>V25-V25/1.2</f>
        <v>10.455671824999996</v>
      </c>
      <c r="Z25" s="108"/>
      <c r="AA25" s="108">
        <f t="shared" si="18"/>
        <v>54.29332248</v>
      </c>
      <c r="AB25" s="108"/>
      <c r="AC25" s="108"/>
      <c r="AD25" s="108">
        <v>54.29332248</v>
      </c>
      <c r="AE25" s="108">
        <f>'прил.5'!E37</f>
        <v>25.98340457</v>
      </c>
      <c r="AF25" s="108">
        <f>AD25-AE25-AG25</f>
        <v>19.26103083</v>
      </c>
      <c r="AG25" s="108">
        <f>AD25-AD25/1.2</f>
        <v>9.04888708</v>
      </c>
      <c r="AH25" s="108"/>
      <c r="AI25" s="108">
        <f t="shared" si="2"/>
        <v>265.20324674</v>
      </c>
      <c r="AJ25" s="108">
        <f aca="true" t="shared" si="22" ref="AJ25:AP25">L25+T25+AB25</f>
        <v>0</v>
      </c>
      <c r="AK25" s="108">
        <f t="shared" si="22"/>
        <v>0</v>
      </c>
      <c r="AL25" s="108">
        <f t="shared" si="22"/>
        <v>265.20324674</v>
      </c>
      <c r="AM25" s="108">
        <f t="shared" si="22"/>
        <v>50.407179639999995</v>
      </c>
      <c r="AN25" s="108">
        <f t="shared" si="22"/>
        <v>170.59552597666666</v>
      </c>
      <c r="AO25" s="108">
        <f t="shared" si="22"/>
        <v>44.20054112333332</v>
      </c>
      <c r="AP25" s="108">
        <f t="shared" si="22"/>
        <v>0</v>
      </c>
    </row>
    <row r="26" spans="1:42" ht="73.5" customHeight="1">
      <c r="A26" s="95">
        <v>4</v>
      </c>
      <c r="B26" s="96" t="s">
        <v>218</v>
      </c>
      <c r="C26" s="97"/>
      <c r="D26" s="95">
        <v>2024</v>
      </c>
      <c r="E26" s="95">
        <v>2024</v>
      </c>
      <c r="F26" s="102">
        <f>F27+F28+F29+F30</f>
        <v>52.09</v>
      </c>
      <c r="G26" s="102">
        <f t="shared" si="20"/>
        <v>52.09</v>
      </c>
      <c r="H26" s="100">
        <v>44986</v>
      </c>
      <c r="I26" s="107">
        <f>I27+I28+I29+I30</f>
        <v>54.528717300000004</v>
      </c>
      <c r="J26" s="107">
        <f t="shared" si="21"/>
        <v>54.528717300000004</v>
      </c>
      <c r="K26" s="107">
        <f>K27+K28+K29+K30</f>
        <v>54.528717300000004</v>
      </c>
      <c r="L26" s="107">
        <f aca="true" t="shared" si="23" ref="L26:R26">L27+L28+L29+L30</f>
        <v>0</v>
      </c>
      <c r="M26" s="107">
        <f t="shared" si="23"/>
        <v>0</v>
      </c>
      <c r="N26" s="107">
        <f t="shared" si="23"/>
        <v>54.528717300000004</v>
      </c>
      <c r="O26" s="107">
        <f t="shared" si="23"/>
        <v>0</v>
      </c>
      <c r="P26" s="107">
        <f t="shared" si="23"/>
        <v>54.528717300000004</v>
      </c>
      <c r="Q26" s="107">
        <f t="shared" si="23"/>
        <v>0</v>
      </c>
      <c r="R26" s="107">
        <f t="shared" si="23"/>
        <v>0</v>
      </c>
      <c r="S26" s="107">
        <f aca="true" t="shared" si="24" ref="S26:AP26">S27+S28+S29+S30</f>
        <v>0</v>
      </c>
      <c r="T26" s="107">
        <f t="shared" si="24"/>
        <v>0</v>
      </c>
      <c r="U26" s="107">
        <f t="shared" si="24"/>
        <v>0</v>
      </c>
      <c r="V26" s="107">
        <f t="shared" si="24"/>
        <v>0</v>
      </c>
      <c r="W26" s="107">
        <f t="shared" si="24"/>
        <v>0</v>
      </c>
      <c r="X26" s="107">
        <f t="shared" si="24"/>
        <v>0</v>
      </c>
      <c r="Y26" s="107">
        <f t="shared" si="24"/>
        <v>0</v>
      </c>
      <c r="Z26" s="107">
        <f t="shared" si="24"/>
        <v>0</v>
      </c>
      <c r="AA26" s="107">
        <f t="shared" si="24"/>
        <v>0</v>
      </c>
      <c r="AB26" s="107">
        <f t="shared" si="24"/>
        <v>0</v>
      </c>
      <c r="AC26" s="107">
        <f t="shared" si="24"/>
        <v>0</v>
      </c>
      <c r="AD26" s="107">
        <f t="shared" si="24"/>
        <v>0</v>
      </c>
      <c r="AE26" s="107">
        <f t="shared" si="24"/>
        <v>0</v>
      </c>
      <c r="AF26" s="107">
        <f t="shared" si="24"/>
        <v>0</v>
      </c>
      <c r="AG26" s="107">
        <f t="shared" si="24"/>
        <v>0</v>
      </c>
      <c r="AH26" s="107">
        <f t="shared" si="24"/>
        <v>0</v>
      </c>
      <c r="AI26" s="107">
        <f t="shared" si="24"/>
        <v>54.528717300000004</v>
      </c>
      <c r="AJ26" s="107">
        <f t="shared" si="24"/>
        <v>0</v>
      </c>
      <c r="AK26" s="107">
        <f t="shared" si="24"/>
        <v>0</v>
      </c>
      <c r="AL26" s="107">
        <f t="shared" si="24"/>
        <v>54.528717300000004</v>
      </c>
      <c r="AM26" s="107">
        <f t="shared" si="24"/>
        <v>0</v>
      </c>
      <c r="AN26" s="107">
        <f t="shared" si="24"/>
        <v>54.528717300000004</v>
      </c>
      <c r="AO26" s="107">
        <f t="shared" si="24"/>
        <v>0</v>
      </c>
      <c r="AP26" s="107">
        <f t="shared" si="24"/>
        <v>0</v>
      </c>
    </row>
    <row r="27" spans="1:42" s="106" customFormat="1" ht="81" customHeight="1">
      <c r="A27" s="10" t="s">
        <v>219</v>
      </c>
      <c r="B27" s="98" t="s">
        <v>229</v>
      </c>
      <c r="C27" s="94" t="s">
        <v>223</v>
      </c>
      <c r="D27" s="6">
        <v>2024</v>
      </c>
      <c r="E27" s="6">
        <v>2024</v>
      </c>
      <c r="F27" s="105">
        <v>15.120000000000001</v>
      </c>
      <c r="G27" s="105">
        <f t="shared" si="20"/>
        <v>15.120000000000001</v>
      </c>
      <c r="H27" s="99">
        <v>44986</v>
      </c>
      <c r="I27" s="91">
        <v>15.82787878</v>
      </c>
      <c r="J27" s="91">
        <f t="shared" si="21"/>
        <v>15.82787878</v>
      </c>
      <c r="K27" s="91">
        <f>L27+M27+N27</f>
        <v>15.82787878</v>
      </c>
      <c r="L27" s="91"/>
      <c r="M27" s="91"/>
      <c r="N27" s="91">
        <f>J27</f>
        <v>15.82787878</v>
      </c>
      <c r="O27" s="108"/>
      <c r="P27" s="108">
        <f>N27-Q27-O27</f>
        <v>15.82787878</v>
      </c>
      <c r="Q27" s="108">
        <v>0</v>
      </c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>
        <f aca="true" t="shared" si="25" ref="AI27:AP30">K27+S27+AA27</f>
        <v>15.82787878</v>
      </c>
      <c r="AJ27" s="91">
        <f t="shared" si="25"/>
        <v>0</v>
      </c>
      <c r="AK27" s="91">
        <f t="shared" si="25"/>
        <v>0</v>
      </c>
      <c r="AL27" s="91">
        <f t="shared" si="25"/>
        <v>15.82787878</v>
      </c>
      <c r="AM27" s="91">
        <f t="shared" si="25"/>
        <v>0</v>
      </c>
      <c r="AN27" s="91">
        <f t="shared" si="25"/>
        <v>15.82787878</v>
      </c>
      <c r="AO27" s="91">
        <f t="shared" si="25"/>
        <v>0</v>
      </c>
      <c r="AP27" s="91">
        <f t="shared" si="25"/>
        <v>0</v>
      </c>
    </row>
    <row r="28" spans="1:42" s="106" customFormat="1" ht="81" customHeight="1">
      <c r="A28" s="10" t="s">
        <v>220</v>
      </c>
      <c r="B28" s="98" t="s">
        <v>230</v>
      </c>
      <c r="C28" s="94" t="s">
        <v>224</v>
      </c>
      <c r="D28" s="6">
        <v>2024</v>
      </c>
      <c r="E28" s="6">
        <v>2024</v>
      </c>
      <c r="F28" s="105">
        <v>15.57</v>
      </c>
      <c r="G28" s="105">
        <f t="shared" si="20"/>
        <v>15.57</v>
      </c>
      <c r="H28" s="99">
        <v>44986</v>
      </c>
      <c r="I28" s="91">
        <v>16.2989466</v>
      </c>
      <c r="J28" s="91">
        <f t="shared" si="21"/>
        <v>16.2989466</v>
      </c>
      <c r="K28" s="91">
        <f>L28+M28+N28</f>
        <v>16.2989466</v>
      </c>
      <c r="L28" s="91"/>
      <c r="M28" s="91"/>
      <c r="N28" s="91">
        <f>J28</f>
        <v>16.2989466</v>
      </c>
      <c r="O28" s="108"/>
      <c r="P28" s="108">
        <f>N28-Q28-O28</f>
        <v>16.2989466</v>
      </c>
      <c r="Q28" s="108">
        <v>0</v>
      </c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>
        <f t="shared" si="25"/>
        <v>16.2989466</v>
      </c>
      <c r="AJ28" s="91">
        <f t="shared" si="25"/>
        <v>0</v>
      </c>
      <c r="AK28" s="91">
        <f t="shared" si="25"/>
        <v>0</v>
      </c>
      <c r="AL28" s="91">
        <f t="shared" si="25"/>
        <v>16.2989466</v>
      </c>
      <c r="AM28" s="91">
        <f t="shared" si="25"/>
        <v>0</v>
      </c>
      <c r="AN28" s="91">
        <f t="shared" si="25"/>
        <v>16.2989466</v>
      </c>
      <c r="AO28" s="91">
        <f t="shared" si="25"/>
        <v>0</v>
      </c>
      <c r="AP28" s="91">
        <f t="shared" si="25"/>
        <v>0</v>
      </c>
    </row>
    <row r="29" spans="1:42" s="106" customFormat="1" ht="81" customHeight="1">
      <c r="A29" s="10" t="s">
        <v>221</v>
      </c>
      <c r="B29" s="98" t="s">
        <v>228</v>
      </c>
      <c r="C29" s="94" t="s">
        <v>225</v>
      </c>
      <c r="D29" s="6">
        <v>2024</v>
      </c>
      <c r="E29" s="6">
        <v>2024</v>
      </c>
      <c r="F29" s="105">
        <v>11.8</v>
      </c>
      <c r="G29" s="105">
        <f t="shared" si="20"/>
        <v>11.8</v>
      </c>
      <c r="H29" s="99">
        <v>44986</v>
      </c>
      <c r="I29" s="91">
        <v>12.35244508</v>
      </c>
      <c r="J29" s="91">
        <f t="shared" si="21"/>
        <v>12.35244508</v>
      </c>
      <c r="K29" s="91">
        <f>L29+M29+N29</f>
        <v>12.35244508</v>
      </c>
      <c r="L29" s="91"/>
      <c r="M29" s="91"/>
      <c r="N29" s="91">
        <f>J29</f>
        <v>12.35244508</v>
      </c>
      <c r="O29" s="108"/>
      <c r="P29" s="108">
        <f>N29-Q29-O29</f>
        <v>12.35244508</v>
      </c>
      <c r="Q29" s="108">
        <v>0</v>
      </c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>
        <f t="shared" si="25"/>
        <v>12.35244508</v>
      </c>
      <c r="AJ29" s="91">
        <f t="shared" si="25"/>
        <v>0</v>
      </c>
      <c r="AK29" s="91">
        <f t="shared" si="25"/>
        <v>0</v>
      </c>
      <c r="AL29" s="91">
        <f t="shared" si="25"/>
        <v>12.35244508</v>
      </c>
      <c r="AM29" s="91">
        <f t="shared" si="25"/>
        <v>0</v>
      </c>
      <c r="AN29" s="91">
        <f t="shared" si="25"/>
        <v>12.35244508</v>
      </c>
      <c r="AO29" s="91">
        <f t="shared" si="25"/>
        <v>0</v>
      </c>
      <c r="AP29" s="91">
        <f t="shared" si="25"/>
        <v>0</v>
      </c>
    </row>
    <row r="30" spans="1:42" s="106" customFormat="1" ht="81" customHeight="1">
      <c r="A30" s="10" t="s">
        <v>222</v>
      </c>
      <c r="B30" s="98" t="s">
        <v>231</v>
      </c>
      <c r="C30" s="94" t="s">
        <v>226</v>
      </c>
      <c r="D30" s="6">
        <v>2024</v>
      </c>
      <c r="E30" s="6">
        <v>2024</v>
      </c>
      <c r="F30" s="105">
        <v>9.6</v>
      </c>
      <c r="G30" s="105">
        <f t="shared" si="20"/>
        <v>9.6</v>
      </c>
      <c r="H30" s="99">
        <v>44986</v>
      </c>
      <c r="I30" s="91">
        <v>10.04944684</v>
      </c>
      <c r="J30" s="91">
        <f t="shared" si="21"/>
        <v>10.04944684</v>
      </c>
      <c r="K30" s="91">
        <f>L30+M30+N30</f>
        <v>10.04944684</v>
      </c>
      <c r="L30" s="91"/>
      <c r="M30" s="91"/>
      <c r="N30" s="91">
        <f>J30</f>
        <v>10.04944684</v>
      </c>
      <c r="O30" s="108"/>
      <c r="P30" s="108">
        <f>N30-Q30-O30</f>
        <v>10.04944684</v>
      </c>
      <c r="Q30" s="108">
        <v>0</v>
      </c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>
        <f t="shared" si="25"/>
        <v>10.04944684</v>
      </c>
      <c r="AJ30" s="91">
        <f t="shared" si="25"/>
        <v>0</v>
      </c>
      <c r="AK30" s="91">
        <f t="shared" si="25"/>
        <v>0</v>
      </c>
      <c r="AL30" s="91">
        <f t="shared" si="25"/>
        <v>10.04944684</v>
      </c>
      <c r="AM30" s="91">
        <f t="shared" si="25"/>
        <v>0</v>
      </c>
      <c r="AN30" s="91">
        <f t="shared" si="25"/>
        <v>10.04944684</v>
      </c>
      <c r="AO30" s="91">
        <f t="shared" si="25"/>
        <v>0</v>
      </c>
      <c r="AP30" s="91">
        <f t="shared" si="25"/>
        <v>0</v>
      </c>
    </row>
    <row r="31" spans="1:49" ht="31.5">
      <c r="A31" s="10"/>
      <c r="B31" s="89" t="s">
        <v>118</v>
      </c>
      <c r="C31" s="90"/>
      <c r="D31" s="31"/>
      <c r="E31" s="31"/>
      <c r="F31" s="29">
        <f>F13+F17+F24+F26</f>
        <v>324.54478916000005</v>
      </c>
      <c r="G31" s="29">
        <f>G13+G17+G24+G26</f>
        <v>324.54478916000005</v>
      </c>
      <c r="H31" s="29"/>
      <c r="I31" s="29">
        <f aca="true" t="shared" si="26" ref="I31:AP31">I13+I17+I24+I26</f>
        <v>347.2786480529561</v>
      </c>
      <c r="J31" s="29">
        <f t="shared" si="26"/>
        <v>347.2786480529561</v>
      </c>
      <c r="K31" s="29">
        <f t="shared" si="26"/>
        <v>224.9604076329561</v>
      </c>
      <c r="L31" s="29">
        <f t="shared" si="26"/>
        <v>0</v>
      </c>
      <c r="M31" s="29">
        <f t="shared" si="26"/>
        <v>0</v>
      </c>
      <c r="N31" s="29">
        <f t="shared" si="26"/>
        <v>224.9604076329561</v>
      </c>
      <c r="O31" s="29">
        <f t="shared" si="26"/>
        <v>4.03539969</v>
      </c>
      <c r="P31" s="29">
        <f t="shared" si="26"/>
        <v>195.5289772479561</v>
      </c>
      <c r="Q31" s="29">
        <f t="shared" si="26"/>
        <v>25.396030694999993</v>
      </c>
      <c r="R31" s="29">
        <f t="shared" si="26"/>
        <v>0</v>
      </c>
      <c r="S31" s="29">
        <f t="shared" si="26"/>
        <v>65.1815575</v>
      </c>
      <c r="T31" s="29">
        <f t="shared" si="26"/>
        <v>0</v>
      </c>
      <c r="U31" s="29">
        <f t="shared" si="26"/>
        <v>0</v>
      </c>
      <c r="V31" s="29">
        <f t="shared" si="26"/>
        <v>65.1815575</v>
      </c>
      <c r="W31" s="29">
        <f t="shared" si="26"/>
        <v>20.38837538</v>
      </c>
      <c r="X31" s="29">
        <f t="shared" si="26"/>
        <v>33.929589203333336</v>
      </c>
      <c r="Y31" s="29">
        <f t="shared" si="26"/>
        <v>10.863592916666663</v>
      </c>
      <c r="Z31" s="29">
        <f t="shared" si="26"/>
        <v>0</v>
      </c>
      <c r="AA31" s="29">
        <f t="shared" si="26"/>
        <v>57.13668292</v>
      </c>
      <c r="AB31" s="29">
        <f t="shared" si="26"/>
        <v>0</v>
      </c>
      <c r="AC31" s="29">
        <f t="shared" si="26"/>
        <v>0</v>
      </c>
      <c r="AD31" s="29">
        <f t="shared" si="26"/>
        <v>57.13668292</v>
      </c>
      <c r="AE31" s="29">
        <f t="shared" si="26"/>
        <v>25.98340457</v>
      </c>
      <c r="AF31" s="29">
        <f t="shared" si="26"/>
        <v>21.630497863333332</v>
      </c>
      <c r="AG31" s="29">
        <f t="shared" si="26"/>
        <v>9.522780486666667</v>
      </c>
      <c r="AH31" s="29">
        <f t="shared" si="26"/>
        <v>0</v>
      </c>
      <c r="AI31" s="29">
        <f t="shared" si="26"/>
        <v>347.2786480529561</v>
      </c>
      <c r="AJ31" s="29">
        <f t="shared" si="26"/>
        <v>0</v>
      </c>
      <c r="AK31" s="29">
        <f t="shared" si="26"/>
        <v>0</v>
      </c>
      <c r="AL31" s="29">
        <f t="shared" si="26"/>
        <v>347.2786480529561</v>
      </c>
      <c r="AM31" s="29">
        <f t="shared" si="26"/>
        <v>50.407179639999995</v>
      </c>
      <c r="AN31" s="29">
        <f t="shared" si="26"/>
        <v>251.0890643146228</v>
      </c>
      <c r="AO31" s="29">
        <f t="shared" si="26"/>
        <v>45.78240409833332</v>
      </c>
      <c r="AP31" s="29">
        <f t="shared" si="26"/>
        <v>0</v>
      </c>
      <c r="AQ31" s="39"/>
      <c r="AS31" s="39"/>
      <c r="AU31" s="39"/>
      <c r="AW31" s="39"/>
    </row>
    <row r="32" spans="1:43" ht="18.75">
      <c r="A32" s="170"/>
      <c r="B32" s="170"/>
      <c r="C32" s="30"/>
      <c r="D32" s="30"/>
      <c r="E32" s="30"/>
      <c r="F32" s="30"/>
      <c r="G32" s="34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0"/>
      <c r="AQ32" s="63"/>
    </row>
    <row r="33" spans="1:41" ht="24" customHeight="1">
      <c r="A33" s="27"/>
      <c r="B33" s="27"/>
      <c r="C33" s="11"/>
      <c r="D33" s="27"/>
      <c r="E33" s="27"/>
      <c r="F33" s="27"/>
      <c r="G33" s="35"/>
      <c r="H33" s="27"/>
      <c r="I33" s="27"/>
      <c r="J33" s="27"/>
      <c r="N33" s="32"/>
      <c r="O33" s="32"/>
      <c r="P33" s="65"/>
      <c r="Q33" s="32"/>
      <c r="V33" s="32"/>
      <c r="W33" s="32"/>
      <c r="X33" s="65"/>
      <c r="Y33" s="32"/>
      <c r="AD33" s="32"/>
      <c r="AE33" s="32"/>
      <c r="AF33" s="65"/>
      <c r="AG33" s="32"/>
      <c r="AM33" s="32"/>
      <c r="AN33" s="32"/>
      <c r="AO33" s="32"/>
    </row>
    <row r="34" spans="1:41" ht="23.25" customHeight="1">
      <c r="A34" s="11"/>
      <c r="B34" s="11"/>
      <c r="C34" s="11"/>
      <c r="D34" s="11"/>
      <c r="E34" s="11"/>
      <c r="F34" s="11"/>
      <c r="G34" s="35"/>
      <c r="H34" s="11"/>
      <c r="I34" s="11"/>
      <c r="J34" s="11"/>
      <c r="K34" s="30"/>
      <c r="N34" s="32"/>
      <c r="O34" s="32"/>
      <c r="P34" s="32"/>
      <c r="Q34" s="32"/>
      <c r="S34" s="30"/>
      <c r="V34" s="32"/>
      <c r="W34" s="32"/>
      <c r="X34" s="32"/>
      <c r="Y34" s="32"/>
      <c r="AA34" s="30"/>
      <c r="AD34" s="32"/>
      <c r="AE34" s="32"/>
      <c r="AF34" s="32"/>
      <c r="AG34" s="32"/>
      <c r="AM34" s="32"/>
      <c r="AN34" s="32"/>
      <c r="AO34" s="32"/>
    </row>
    <row r="35" spans="14:42" ht="192.75" customHeight="1">
      <c r="N35" s="73"/>
      <c r="O35" s="32"/>
      <c r="P35" s="32"/>
      <c r="Q35" s="32"/>
      <c r="V35" s="32"/>
      <c r="W35" s="32"/>
      <c r="X35" s="32"/>
      <c r="Y35" s="32"/>
      <c r="AD35" s="32"/>
      <c r="AE35" s="169" t="s">
        <v>232</v>
      </c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92"/>
    </row>
    <row r="36" spans="3:27" ht="35.25" customHeight="1">
      <c r="C36" s="11"/>
      <c r="G36" s="69"/>
      <c r="I36" s="11"/>
      <c r="K36" s="30"/>
      <c r="S36" s="30"/>
      <c r="AA36" s="30"/>
    </row>
    <row r="37" spans="3:9" ht="18" customHeight="1">
      <c r="C37" s="11"/>
      <c r="D37" s="11"/>
      <c r="E37" s="11"/>
      <c r="F37" s="11"/>
      <c r="G37" s="36"/>
      <c r="H37" s="11"/>
      <c r="I37" s="11"/>
    </row>
    <row r="38" spans="1:27" ht="18" customHeight="1">
      <c r="A38" s="11"/>
      <c r="C38" s="11"/>
      <c r="D38" s="11"/>
      <c r="E38" s="11"/>
      <c r="F38" s="11"/>
      <c r="G38" s="36"/>
      <c r="H38" s="11"/>
      <c r="I38" s="11"/>
      <c r="K38" s="30"/>
      <c r="S38" s="30"/>
      <c r="AA38" s="30"/>
    </row>
    <row r="39" spans="1:8" ht="15.75">
      <c r="A39" s="37"/>
      <c r="C39" s="11"/>
      <c r="D39" s="37"/>
      <c r="E39" s="37"/>
      <c r="F39" s="37"/>
      <c r="G39" s="40"/>
      <c r="H39" s="37"/>
    </row>
    <row r="40" spans="3:9" ht="15.75">
      <c r="C40" s="38"/>
      <c r="D40" s="38"/>
      <c r="E40" s="38"/>
      <c r="F40" s="38"/>
      <c r="G40" s="41"/>
      <c r="H40" s="38"/>
      <c r="I40" s="38"/>
    </row>
    <row r="41" spans="3:9" ht="15.75">
      <c r="C41" s="11"/>
      <c r="D41" s="11"/>
      <c r="E41" s="11"/>
      <c r="F41" s="11"/>
      <c r="G41" s="36"/>
      <c r="H41" s="11"/>
      <c r="I41" s="11"/>
    </row>
    <row r="42" spans="3:9" ht="15.75">
      <c r="C42" s="38"/>
      <c r="D42" s="38"/>
      <c r="E42" s="38"/>
      <c r="F42" s="38"/>
      <c r="G42" s="42"/>
      <c r="H42" s="38"/>
      <c r="I42" s="38"/>
    </row>
    <row r="43" spans="3:9" ht="15.75">
      <c r="C43" s="12"/>
      <c r="D43" s="12"/>
      <c r="E43" s="12"/>
      <c r="F43" s="12"/>
      <c r="G43" s="43"/>
      <c r="H43" s="12"/>
      <c r="I43" s="12"/>
    </row>
    <row r="44" ht="15.75">
      <c r="G44" s="39"/>
    </row>
    <row r="45" spans="2:9" ht="15.75">
      <c r="B45" s="61"/>
      <c r="C45" s="61"/>
      <c r="D45" s="61"/>
      <c r="E45" s="61"/>
      <c r="F45" s="61"/>
      <c r="G45" s="61"/>
      <c r="H45" s="61"/>
      <c r="I45" s="61"/>
    </row>
  </sheetData>
  <sheetProtection/>
  <mergeCells count="20">
    <mergeCell ref="F10:H10"/>
    <mergeCell ref="S10:Z10"/>
    <mergeCell ref="AE35:AO35"/>
    <mergeCell ref="A32:B32"/>
    <mergeCell ref="AA10:AH10"/>
    <mergeCell ref="B9:B11"/>
    <mergeCell ref="I9:I10"/>
    <mergeCell ref="D9:D11"/>
    <mergeCell ref="E9:E10"/>
    <mergeCell ref="J9:J10"/>
    <mergeCell ref="K10:R10"/>
    <mergeCell ref="K9:AP9"/>
    <mergeCell ref="A3:Z3"/>
    <mergeCell ref="A4:Z4"/>
    <mergeCell ref="A6:Z6"/>
    <mergeCell ref="A7:Z7"/>
    <mergeCell ref="A9:A11"/>
    <mergeCell ref="AI10:AP10"/>
    <mergeCell ref="C9:C11"/>
    <mergeCell ref="F9:H9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0"/>
  <sheetViews>
    <sheetView view="pageBreakPreview" zoomScale="68" zoomScaleSheetLayoutView="68" zoomScalePageLayoutView="0" workbookViewId="0" topLeftCell="A4">
      <selection activeCell="T24" sqref="T24"/>
    </sheetView>
  </sheetViews>
  <sheetFormatPr defaultColWidth="9.00390625" defaultRowHeight="12.75"/>
  <cols>
    <col min="1" max="1" width="12.375" style="1" customWidth="1"/>
    <col min="2" max="2" width="94.125" style="1" customWidth="1"/>
    <col min="3" max="3" width="29.25390625" style="1" customWidth="1"/>
    <col min="4" max="4" width="11.625" style="1" customWidth="1"/>
    <col min="5" max="5" width="14.875" style="1" customWidth="1"/>
    <col min="6" max="6" width="17.00390625" style="1" customWidth="1"/>
    <col min="7" max="7" width="10.875" style="1" bestFit="1" customWidth="1"/>
    <col min="8" max="8" width="9.75390625" style="1" customWidth="1"/>
    <col min="9" max="9" width="8.75390625" style="1" customWidth="1"/>
    <col min="10" max="10" width="10.625" style="1" customWidth="1"/>
    <col min="11" max="11" width="8.25390625" style="1" customWidth="1"/>
    <col min="12" max="12" width="11.625" style="1" customWidth="1"/>
    <col min="13" max="13" width="11.125" style="1" customWidth="1"/>
    <col min="14" max="14" width="13.25390625" style="1" customWidth="1"/>
    <col min="15" max="15" width="13.00390625" style="1" customWidth="1"/>
    <col min="16" max="16" width="12.375" style="1" customWidth="1"/>
    <col min="17" max="17" width="19.00390625" style="1" customWidth="1"/>
    <col min="18" max="18" width="9.875" style="1" customWidth="1"/>
    <col min="19" max="19" width="11.25390625" style="1" customWidth="1"/>
    <col min="20" max="20" width="14.00390625" style="1" customWidth="1"/>
    <col min="21" max="21" width="11.25390625" style="1" customWidth="1"/>
    <col min="22" max="22" width="14.00390625" style="1" customWidth="1"/>
    <col min="23" max="23" width="9.125" style="1" customWidth="1"/>
    <col min="24" max="24" width="10.375" style="1" customWidth="1"/>
    <col min="25" max="25" width="6.375" style="1" customWidth="1"/>
    <col min="26" max="26" width="8.375" style="1" customWidth="1"/>
    <col min="27" max="27" width="11.375" style="1" customWidth="1"/>
    <col min="28" max="28" width="9.00390625" style="1" customWidth="1"/>
    <col min="29" max="29" width="7.75390625" style="1" customWidth="1"/>
    <col min="30" max="30" width="10.25390625" style="1" customWidth="1"/>
    <col min="31" max="31" width="7.00390625" style="1" customWidth="1"/>
    <col min="32" max="32" width="7.75390625" style="1" customWidth="1"/>
    <col min="33" max="33" width="10.75390625" style="1" customWidth="1"/>
    <col min="34" max="34" width="8.375" style="1" customWidth="1"/>
    <col min="35" max="41" width="8.25390625" style="1" customWidth="1"/>
    <col min="42" max="42" width="9.875" style="1" customWidth="1"/>
    <col min="43" max="43" width="7.00390625" style="1" customWidth="1"/>
    <col min="44" max="44" width="7.875" style="1" customWidth="1"/>
    <col min="45" max="45" width="11.00390625" style="1" customWidth="1"/>
    <col min="46" max="46" width="7.75390625" style="1" customWidth="1"/>
    <col min="47" max="47" width="8.875" style="1" customWidth="1"/>
    <col min="48" max="16384" width="9.125" style="1" customWidth="1"/>
  </cols>
  <sheetData>
    <row r="1" ht="15.75">
      <c r="Q1" s="33" t="s">
        <v>95</v>
      </c>
    </row>
    <row r="2" ht="18.75">
      <c r="Q2" s="3" t="s">
        <v>99</v>
      </c>
    </row>
    <row r="3" spans="1:17" ht="18.75">
      <c r="A3" s="174" t="s">
        <v>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</row>
    <row r="4" spans="1:50" ht="18.75">
      <c r="A4" s="174" t="s">
        <v>87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</row>
    <row r="5" spans="1:50" ht="18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</row>
    <row r="6" spans="1:52" ht="18.75">
      <c r="A6" s="163" t="str">
        <f>'прил.1'!A6</f>
        <v>ООО «АтомЭнергоСбыт Бизнес» филиал «АтомЭнергоСбыт» Хакасия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</row>
    <row r="7" spans="1:52" ht="15.75">
      <c r="A7" s="165" t="s">
        <v>2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</row>
    <row r="8" spans="1:17" ht="15.7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</row>
    <row r="9" spans="1:17" ht="82.5" customHeight="1">
      <c r="A9" s="160" t="s">
        <v>3</v>
      </c>
      <c r="B9" s="160" t="s">
        <v>67</v>
      </c>
      <c r="C9" s="160" t="s">
        <v>68</v>
      </c>
      <c r="D9" s="171" t="s">
        <v>5</v>
      </c>
      <c r="E9" s="160" t="s">
        <v>88</v>
      </c>
      <c r="F9" s="160" t="s">
        <v>89</v>
      </c>
      <c r="G9" s="160" t="s">
        <v>101</v>
      </c>
      <c r="H9" s="160"/>
      <c r="I9" s="160"/>
      <c r="J9" s="160"/>
      <c r="K9" s="160"/>
      <c r="L9" s="160" t="s">
        <v>102</v>
      </c>
      <c r="M9" s="160"/>
      <c r="N9" s="160" t="s">
        <v>100</v>
      </c>
      <c r="O9" s="160"/>
      <c r="P9" s="160"/>
      <c r="Q9" s="160"/>
    </row>
    <row r="10" spans="1:17" ht="102" customHeight="1">
      <c r="A10" s="160"/>
      <c r="B10" s="160"/>
      <c r="C10" s="160"/>
      <c r="D10" s="171"/>
      <c r="E10" s="160"/>
      <c r="F10" s="160"/>
      <c r="G10" s="160" t="s">
        <v>9</v>
      </c>
      <c r="H10" s="160"/>
      <c r="I10" s="160"/>
      <c r="J10" s="160"/>
      <c r="K10" s="160"/>
      <c r="L10" s="160" t="s">
        <v>200</v>
      </c>
      <c r="M10" s="160"/>
      <c r="N10" s="24" t="s">
        <v>114</v>
      </c>
      <c r="O10" s="24" t="s">
        <v>115</v>
      </c>
      <c r="P10" s="24" t="s">
        <v>196</v>
      </c>
      <c r="Q10" s="160" t="s">
        <v>10</v>
      </c>
    </row>
    <row r="11" spans="1:17" ht="203.25" customHeight="1">
      <c r="A11" s="160"/>
      <c r="B11" s="160"/>
      <c r="C11" s="160"/>
      <c r="D11" s="171"/>
      <c r="E11" s="6" t="s">
        <v>9</v>
      </c>
      <c r="F11" s="6" t="s">
        <v>11</v>
      </c>
      <c r="G11" s="45" t="s">
        <v>90</v>
      </c>
      <c r="H11" s="45" t="s">
        <v>116</v>
      </c>
      <c r="I11" s="45" t="s">
        <v>117</v>
      </c>
      <c r="J11" s="46" t="s">
        <v>91</v>
      </c>
      <c r="K11" s="46" t="s">
        <v>92</v>
      </c>
      <c r="L11" s="7" t="s">
        <v>93</v>
      </c>
      <c r="M11" s="7" t="s">
        <v>94</v>
      </c>
      <c r="N11" s="6" t="s">
        <v>9</v>
      </c>
      <c r="O11" s="6" t="s">
        <v>9</v>
      </c>
      <c r="P11" s="6" t="s">
        <v>9</v>
      </c>
      <c r="Q11" s="160"/>
    </row>
    <row r="12" spans="1:17" ht="19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</row>
    <row r="13" spans="1:24" s="112" customFormat="1" ht="37.5">
      <c r="A13" s="95">
        <v>1</v>
      </c>
      <c r="B13" s="96" t="s">
        <v>234</v>
      </c>
      <c r="C13" s="97"/>
      <c r="D13" s="95">
        <v>2024</v>
      </c>
      <c r="E13" s="95">
        <v>2024</v>
      </c>
      <c r="F13" s="107">
        <f aca="true" t="shared" si="0" ref="F13:Q13">SUM(F14:F16)</f>
        <v>18.918</v>
      </c>
      <c r="G13" s="107">
        <f t="shared" si="0"/>
        <v>19.8036911879561</v>
      </c>
      <c r="H13" s="107">
        <f t="shared" si="0"/>
        <v>0</v>
      </c>
      <c r="I13" s="107">
        <f t="shared" si="0"/>
        <v>0</v>
      </c>
      <c r="J13" s="107">
        <f t="shared" si="0"/>
        <v>19.8036911879561</v>
      </c>
      <c r="K13" s="107">
        <f t="shared" si="0"/>
        <v>0</v>
      </c>
      <c r="L13" s="107">
        <f t="shared" si="0"/>
        <v>18.918</v>
      </c>
      <c r="M13" s="107">
        <f t="shared" si="0"/>
        <v>19.8036911879561</v>
      </c>
      <c r="N13" s="107">
        <f t="shared" si="0"/>
        <v>19.8036911879561</v>
      </c>
      <c r="O13" s="107">
        <f t="shared" si="0"/>
        <v>0</v>
      </c>
      <c r="P13" s="107">
        <f t="shared" si="0"/>
        <v>0</v>
      </c>
      <c r="Q13" s="107">
        <f t="shared" si="0"/>
        <v>19.8036911879561</v>
      </c>
      <c r="R13" s="109"/>
      <c r="S13" s="110"/>
      <c r="T13" s="109"/>
      <c r="U13" s="110"/>
      <c r="V13" s="109"/>
      <c r="W13" s="111"/>
      <c r="X13" s="109"/>
    </row>
    <row r="14" spans="1:24" s="112" customFormat="1" ht="15.75">
      <c r="A14" s="10" t="str">
        <f>'прил.1'!A14</f>
        <v>1.1</v>
      </c>
      <c r="B14" s="139" t="str">
        <f>'прил.1'!B14</f>
        <v>Приобретение модульных зданий</v>
      </c>
      <c r="C14" s="139" t="str">
        <f>'прил.1'!C14</f>
        <v>N_REK_OMTO_MOB</v>
      </c>
      <c r="D14" s="10">
        <f>'прил.1'!D14</f>
        <v>2024</v>
      </c>
      <c r="E14" s="10">
        <f>'прил.1'!E14</f>
        <v>2024</v>
      </c>
      <c r="F14" s="29">
        <f>'прил.1'!F14</f>
        <v>17.248</v>
      </c>
      <c r="G14" s="29">
        <f aca="true" t="shared" si="1" ref="G14:G30">H14+I14+J14+K14</f>
        <v>18.0555061629561</v>
      </c>
      <c r="H14" s="29">
        <v>0</v>
      </c>
      <c r="I14" s="29">
        <v>0</v>
      </c>
      <c r="J14" s="29">
        <f>'прил.1'!I14</f>
        <v>18.0555061629561</v>
      </c>
      <c r="K14" s="29">
        <v>0</v>
      </c>
      <c r="L14" s="29">
        <f aca="true" t="shared" si="2" ref="L14:L30">F14</f>
        <v>17.248</v>
      </c>
      <c r="M14" s="29">
        <f>G14</f>
        <v>18.0555061629561</v>
      </c>
      <c r="N14" s="29">
        <f>M14</f>
        <v>18.0555061629561</v>
      </c>
      <c r="O14" s="29">
        <f>'прил.1'!S14</f>
        <v>0</v>
      </c>
      <c r="P14" s="29">
        <f>'прил.1'!AA14</f>
        <v>0</v>
      </c>
      <c r="Q14" s="29">
        <f aca="true" t="shared" si="3" ref="Q14:Q25">N14+O14+P14</f>
        <v>18.0555061629561</v>
      </c>
      <c r="R14" s="109"/>
      <c r="S14" s="110"/>
      <c r="T14" s="109"/>
      <c r="U14" s="110"/>
      <c r="V14" s="109"/>
      <c r="X14" s="109"/>
    </row>
    <row r="15" spans="1:17" s="112" customFormat="1" ht="15.75">
      <c r="A15" s="10" t="str">
        <f>'прил.1'!A15</f>
        <v>1.2</v>
      </c>
      <c r="B15" s="139" t="str">
        <f>'прил.1'!B15</f>
        <v>Терминал самообслуживания</v>
      </c>
      <c r="C15" s="139" t="str">
        <f>'прил.1'!C15</f>
        <v>N_REK_OMTO_SAM</v>
      </c>
      <c r="D15" s="10">
        <f>'прил.1'!D15</f>
        <v>2024</v>
      </c>
      <c r="E15" s="10">
        <f>'прил.1'!E15</f>
        <v>2024</v>
      </c>
      <c r="F15" s="29">
        <f>'прил.1'!F15/1.2</f>
        <v>1.47</v>
      </c>
      <c r="G15" s="29">
        <f t="shared" si="1"/>
        <v>1.53882155</v>
      </c>
      <c r="H15" s="90">
        <v>0</v>
      </c>
      <c r="I15" s="90">
        <v>0</v>
      </c>
      <c r="J15" s="29">
        <f>'прил.1'!I15/1.2</f>
        <v>1.53882155</v>
      </c>
      <c r="K15" s="90">
        <v>0</v>
      </c>
      <c r="L15" s="29">
        <f t="shared" si="2"/>
        <v>1.47</v>
      </c>
      <c r="M15" s="29">
        <f aca="true" t="shared" si="4" ref="M15:M25">G15</f>
        <v>1.53882155</v>
      </c>
      <c r="N15" s="29">
        <f>M15</f>
        <v>1.53882155</v>
      </c>
      <c r="O15" s="29">
        <f>'прил.1'!S15</f>
        <v>0</v>
      </c>
      <c r="P15" s="29">
        <f>'прил.1'!AA15</f>
        <v>0</v>
      </c>
      <c r="Q15" s="29">
        <f t="shared" si="3"/>
        <v>1.53882155</v>
      </c>
    </row>
    <row r="16" spans="1:17" s="112" customFormat="1" ht="15.75">
      <c r="A16" s="10" t="str">
        <f>'прил.1'!A16</f>
        <v>1.3</v>
      </c>
      <c r="B16" s="139" t="str">
        <f>'прил.1'!B16</f>
        <v>Терминал электронной очереди + монтаж</v>
      </c>
      <c r="C16" s="139" t="str">
        <f>'прил.1'!C16</f>
        <v>N_REK_OMTO_TERM</v>
      </c>
      <c r="D16" s="10">
        <f>'прил.1'!D16</f>
        <v>2024</v>
      </c>
      <c r="E16" s="10">
        <f>'прил.1'!E16</f>
        <v>2024</v>
      </c>
      <c r="F16" s="29">
        <f>'прил.1'!F16/1.2</f>
        <v>0.2</v>
      </c>
      <c r="G16" s="29">
        <f t="shared" si="1"/>
        <v>0.209363475</v>
      </c>
      <c r="H16" s="90">
        <v>0</v>
      </c>
      <c r="I16" s="147">
        <v>0</v>
      </c>
      <c r="J16" s="29">
        <f>'прил.1'!I16/1.2</f>
        <v>0.209363475</v>
      </c>
      <c r="K16" s="90">
        <v>0</v>
      </c>
      <c r="L16" s="29">
        <f t="shared" si="2"/>
        <v>0.2</v>
      </c>
      <c r="M16" s="29">
        <f t="shared" si="4"/>
        <v>0.209363475</v>
      </c>
      <c r="N16" s="29">
        <f>M16</f>
        <v>0.209363475</v>
      </c>
      <c r="O16" s="29">
        <f>'прил.1'!S16</f>
        <v>0</v>
      </c>
      <c r="P16" s="29">
        <f>'прил.1'!AA16</f>
        <v>0</v>
      </c>
      <c r="Q16" s="29">
        <f t="shared" si="3"/>
        <v>0.209363475</v>
      </c>
    </row>
    <row r="17" spans="1:17" s="112" customFormat="1" ht="37.5">
      <c r="A17" s="95">
        <v>2</v>
      </c>
      <c r="B17" s="96" t="s">
        <v>235</v>
      </c>
      <c r="C17" s="97"/>
      <c r="D17" s="95">
        <v>2024</v>
      </c>
      <c r="E17" s="95">
        <v>2026</v>
      </c>
      <c r="F17" s="107">
        <f aca="true" t="shared" si="5" ref="F17:K17">SUM(F18:F23)</f>
        <v>5.101094166666668</v>
      </c>
      <c r="G17" s="107">
        <f t="shared" si="5"/>
        <v>6.161129850000001</v>
      </c>
      <c r="H17" s="107">
        <f t="shared" si="5"/>
        <v>0</v>
      </c>
      <c r="I17" s="107">
        <f t="shared" si="5"/>
        <v>0</v>
      </c>
      <c r="J17" s="107">
        <f t="shared" si="5"/>
        <v>6.161129850000001</v>
      </c>
      <c r="K17" s="107">
        <f t="shared" si="5"/>
        <v>0</v>
      </c>
      <c r="L17" s="107">
        <f t="shared" si="2"/>
        <v>5.101094166666668</v>
      </c>
      <c r="M17" s="107">
        <f t="shared" si="4"/>
        <v>6.161129850000001</v>
      </c>
      <c r="N17" s="107">
        <f>'прил.1'!K17/1.2</f>
        <v>1.7520573583333332</v>
      </c>
      <c r="O17" s="107">
        <f>'прил.1'!S17/1.2</f>
        <v>2.0396054583333334</v>
      </c>
      <c r="P17" s="107">
        <f>'прил.1'!AA17/1.2</f>
        <v>2.3694670333333336</v>
      </c>
      <c r="Q17" s="107">
        <f t="shared" si="3"/>
        <v>6.16112985</v>
      </c>
    </row>
    <row r="18" spans="1:17" s="112" customFormat="1" ht="15.75" customHeight="1">
      <c r="A18" s="10" t="str">
        <f>'прил.1'!A18</f>
        <v>2.1</v>
      </c>
      <c r="B18" s="139" t="str">
        <f>'прил.1'!B18</f>
        <v>Многофункциональные устройства</v>
      </c>
      <c r="C18" s="139" t="str">
        <f>'прил.1'!C18</f>
        <v>N_REK_IT_MFU</v>
      </c>
      <c r="D18" s="6">
        <v>2024</v>
      </c>
      <c r="E18" s="6">
        <v>2026</v>
      </c>
      <c r="F18" s="29">
        <f>'прил.1'!F18/1.2</f>
        <v>0.7333333333333334</v>
      </c>
      <c r="G18" s="29">
        <f t="shared" si="1"/>
        <v>0.79116725</v>
      </c>
      <c r="H18" s="90">
        <v>0</v>
      </c>
      <c r="I18" s="90">
        <v>0</v>
      </c>
      <c r="J18" s="90">
        <f>'прил.1'!I18/1.2</f>
        <v>0.79116725</v>
      </c>
      <c r="K18" s="90">
        <v>0</v>
      </c>
      <c r="L18" s="29">
        <f t="shared" si="2"/>
        <v>0.7333333333333334</v>
      </c>
      <c r="M18" s="29">
        <f t="shared" si="4"/>
        <v>0.79116725</v>
      </c>
      <c r="N18" s="29">
        <f>'прил.1'!K18/1.2</f>
        <v>0.38383303333333335</v>
      </c>
      <c r="O18" s="29">
        <f>'прил.1'!S18/1.2</f>
        <v>0.19964646666666666</v>
      </c>
      <c r="P18" s="29">
        <f>'прил.1'!AA18/1.2</f>
        <v>0.20768775</v>
      </c>
      <c r="Q18" s="29">
        <f t="shared" si="3"/>
        <v>0.79116725</v>
      </c>
    </row>
    <row r="19" spans="1:17" s="112" customFormat="1" ht="15.75">
      <c r="A19" s="10" t="str">
        <f>'прил.1'!A19</f>
        <v>2.2</v>
      </c>
      <c r="B19" s="139" t="str">
        <f>'прил.1'!B19</f>
        <v>KVM переключатель</v>
      </c>
      <c r="C19" s="139" t="str">
        <f>'прил.1'!C19</f>
        <v>N_REK_IT_KVM</v>
      </c>
      <c r="D19" s="6">
        <v>2024</v>
      </c>
      <c r="E19" s="6">
        <v>2025</v>
      </c>
      <c r="F19" s="29">
        <f>'прил.1'!F19/1.2</f>
        <v>0.41008333333333336</v>
      </c>
      <c r="G19" s="29">
        <f t="shared" si="1"/>
        <v>0.4379276000000001</v>
      </c>
      <c r="H19" s="90">
        <v>0</v>
      </c>
      <c r="I19" s="90">
        <v>0</v>
      </c>
      <c r="J19" s="90">
        <f>'прил.1'!I19/1.2</f>
        <v>0.4379276000000001</v>
      </c>
      <c r="K19" s="90">
        <v>0</v>
      </c>
      <c r="L19" s="29">
        <f t="shared" si="2"/>
        <v>0.41008333333333336</v>
      </c>
      <c r="M19" s="29">
        <f t="shared" si="4"/>
        <v>0.4379276000000001</v>
      </c>
      <c r="N19" s="29">
        <f>'прил.1'!K19/1.2</f>
        <v>0.21464118333333335</v>
      </c>
      <c r="O19" s="29">
        <f>'прил.1'!S19/1.2</f>
        <v>0.22328641666666668</v>
      </c>
      <c r="P19" s="29">
        <f>'прил.1'!AA19/1.2</f>
        <v>0</v>
      </c>
      <c r="Q19" s="29">
        <f t="shared" si="3"/>
        <v>0.43792760000000003</v>
      </c>
    </row>
    <row r="20" spans="1:17" s="112" customFormat="1" ht="15.75">
      <c r="A20" s="10" t="str">
        <f>'прил.1'!A20</f>
        <v>2.3</v>
      </c>
      <c r="B20" s="139" t="str">
        <f>'прил.1'!B20</f>
        <v>Потоковый сканер документов</v>
      </c>
      <c r="C20" s="139" t="str">
        <f>'прил.1'!C20</f>
        <v>N_REK_IT_SCAN</v>
      </c>
      <c r="D20" s="6">
        <v>2024</v>
      </c>
      <c r="E20" s="6">
        <v>2026</v>
      </c>
      <c r="F20" s="29">
        <f>'прил.1'!F20/1.2</f>
        <v>0.2822225</v>
      </c>
      <c r="G20" s="29">
        <f t="shared" si="1"/>
        <v>0.30749461666666666</v>
      </c>
      <c r="H20" s="90">
        <v>0</v>
      </c>
      <c r="I20" s="90">
        <v>0</v>
      </c>
      <c r="J20" s="90">
        <f>'прил.1'!I20/1.2</f>
        <v>0.30749461666666666</v>
      </c>
      <c r="K20" s="90">
        <v>0</v>
      </c>
      <c r="L20" s="29">
        <f t="shared" si="2"/>
        <v>0.2822225</v>
      </c>
      <c r="M20" s="29">
        <f t="shared" si="4"/>
        <v>0.30749461666666666</v>
      </c>
      <c r="N20" s="29">
        <f>'прил.1'!K20/1.2</f>
        <v>0.098478475</v>
      </c>
      <c r="O20" s="29">
        <f>'прил.1'!S20/1.2</f>
        <v>0.10244495</v>
      </c>
      <c r="P20" s="29">
        <f>'прил.1'!AA20/1.2</f>
        <v>0.10657119166666666</v>
      </c>
      <c r="Q20" s="29">
        <f t="shared" si="3"/>
        <v>0.30749461666666666</v>
      </c>
    </row>
    <row r="21" spans="1:17" s="112" customFormat="1" ht="15.75">
      <c r="A21" s="10" t="str">
        <f>'прил.1'!A21</f>
        <v>2.4</v>
      </c>
      <c r="B21" s="139" t="str">
        <f>'прил.1'!B21</f>
        <v>Терминал для видео ЦОК</v>
      </c>
      <c r="C21" s="139" t="str">
        <f>'прил.1'!C21</f>
        <v>N_REK_IT_VIDEO</v>
      </c>
      <c r="D21" s="6">
        <v>2024</v>
      </c>
      <c r="E21" s="6">
        <v>2024</v>
      </c>
      <c r="F21" s="29">
        <f>'прил.1'!F21/1.2</f>
        <v>1.0079166666666668</v>
      </c>
      <c r="G21" s="29">
        <f t="shared" si="1"/>
        <v>1.0551046666666668</v>
      </c>
      <c r="H21" s="90">
        <v>0</v>
      </c>
      <c r="I21" s="90">
        <v>0</v>
      </c>
      <c r="J21" s="90">
        <f>'прил.1'!I21/1.2</f>
        <v>1.0551046666666668</v>
      </c>
      <c r="K21" s="90">
        <v>0</v>
      </c>
      <c r="L21" s="29">
        <f t="shared" si="2"/>
        <v>1.0079166666666668</v>
      </c>
      <c r="M21" s="29">
        <f t="shared" si="4"/>
        <v>1.0551046666666668</v>
      </c>
      <c r="N21" s="29">
        <f>'прил.1'!K21/1.2</f>
        <v>1.0551046666666668</v>
      </c>
      <c r="O21" s="29">
        <f>'прил.1'!S21/1.2</f>
        <v>0</v>
      </c>
      <c r="P21" s="29">
        <f>'прил.1'!AA21/1.2</f>
        <v>0</v>
      </c>
      <c r="Q21" s="29">
        <f t="shared" si="3"/>
        <v>1.0551046666666668</v>
      </c>
    </row>
    <row r="22" spans="1:17" s="112" customFormat="1" ht="15.75">
      <c r="A22" s="10" t="str">
        <f>'прил.1'!A22</f>
        <v>2.5</v>
      </c>
      <c r="B22" s="139" t="str">
        <f>'прил.1'!B22</f>
        <v>Рабочие станции (ПК+монитор)</v>
      </c>
      <c r="C22" s="139" t="str">
        <f>'прил.1'!C22</f>
        <v>N_REK_IT_PK</v>
      </c>
      <c r="D22" s="6">
        <v>2025</v>
      </c>
      <c r="E22" s="6">
        <v>2026</v>
      </c>
      <c r="F22" s="29">
        <f>'прил.1'!F22/1.2</f>
        <v>1.3168333333333335</v>
      </c>
      <c r="G22" s="29">
        <f t="shared" si="1"/>
        <v>2.039300041666667</v>
      </c>
      <c r="H22" s="90">
        <v>0</v>
      </c>
      <c r="I22" s="90">
        <v>0</v>
      </c>
      <c r="J22" s="90">
        <f>'прил.1'!I22/1.2</f>
        <v>2.039300041666667</v>
      </c>
      <c r="K22" s="90">
        <v>0</v>
      </c>
      <c r="L22" s="29">
        <f t="shared" si="2"/>
        <v>1.3168333333333335</v>
      </c>
      <c r="M22" s="29">
        <f t="shared" si="4"/>
        <v>2.039300041666667</v>
      </c>
      <c r="N22" s="29">
        <f>'прил.1'!K22/1.2</f>
        <v>0</v>
      </c>
      <c r="O22" s="29">
        <f>'прил.1'!S22/1.2</f>
        <v>1.514227625</v>
      </c>
      <c r="P22" s="29">
        <f>'прил.1'!AA22/1.2</f>
        <v>0.5250724166666667</v>
      </c>
      <c r="Q22" s="29">
        <f t="shared" si="3"/>
        <v>2.0393000416666665</v>
      </c>
    </row>
    <row r="23" spans="1:17" s="112" customFormat="1" ht="15.75">
      <c r="A23" s="10" t="str">
        <f>'прил.1'!A23</f>
        <v>2.6</v>
      </c>
      <c r="B23" s="139" t="str">
        <f>'прил.1'!B23</f>
        <v>Серверы</v>
      </c>
      <c r="C23" s="139" t="str">
        <f>'прил.1'!C23</f>
        <v>N_REK_IT_SERV</v>
      </c>
      <c r="D23" s="6">
        <v>2026</v>
      </c>
      <c r="E23" s="6">
        <v>2026</v>
      </c>
      <c r="F23" s="29">
        <f>'прил.1'!F23/1.2</f>
        <v>1.350705</v>
      </c>
      <c r="G23" s="29">
        <f t="shared" si="1"/>
        <v>1.5301356750000001</v>
      </c>
      <c r="H23" s="90">
        <v>0</v>
      </c>
      <c r="I23" s="90">
        <v>0</v>
      </c>
      <c r="J23" s="90">
        <f>'прил.1'!I23/1.2</f>
        <v>1.5301356750000001</v>
      </c>
      <c r="K23" s="90">
        <v>0</v>
      </c>
      <c r="L23" s="29">
        <f t="shared" si="2"/>
        <v>1.350705</v>
      </c>
      <c r="M23" s="29">
        <f t="shared" si="4"/>
        <v>1.5301356750000001</v>
      </c>
      <c r="N23" s="29">
        <f>'прил.1'!K23/1.2</f>
        <v>0</v>
      </c>
      <c r="O23" s="29">
        <f>'прил.1'!S23/1.2</f>
        <v>0</v>
      </c>
      <c r="P23" s="29">
        <f>'прил.1'!AA23/1.2</f>
        <v>1.5301356750000001</v>
      </c>
      <c r="Q23" s="29">
        <f t="shared" si="3"/>
        <v>1.5301356750000001</v>
      </c>
    </row>
    <row r="24" spans="1:17" s="112" customFormat="1" ht="37.5">
      <c r="A24" s="95">
        <v>3</v>
      </c>
      <c r="B24" s="96" t="s">
        <v>182</v>
      </c>
      <c r="C24" s="97"/>
      <c r="D24" s="95">
        <v>2024</v>
      </c>
      <c r="E24" s="95">
        <v>2026</v>
      </c>
      <c r="F24" s="107">
        <f>SUM(F25)</f>
        <v>205.90123013333334</v>
      </c>
      <c r="G24" s="107">
        <f>SUM(G25)</f>
        <v>221.00270561666667</v>
      </c>
      <c r="H24" s="107">
        <f>SUM(H25)</f>
        <v>0.92833761406848</v>
      </c>
      <c r="I24" s="107">
        <f>SUM(I25)</f>
        <v>44.42511653448</v>
      </c>
      <c r="J24" s="107">
        <f>J25</f>
        <v>175.6492514681182</v>
      </c>
      <c r="K24" s="107">
        <f>SUM(K25)</f>
        <v>0</v>
      </c>
      <c r="L24" s="107">
        <f t="shared" si="2"/>
        <v>205.90123013333334</v>
      </c>
      <c r="M24" s="107">
        <f t="shared" si="4"/>
        <v>221.00270561666667</v>
      </c>
      <c r="N24" s="107">
        <f>'прил.1'!K24/1.2</f>
        <v>123.47991109166666</v>
      </c>
      <c r="O24" s="107">
        <f>'прил.1'!S24/1.2</f>
        <v>52.278359125</v>
      </c>
      <c r="P24" s="107">
        <f>'прил.1'!AA24/1.2</f>
        <v>45.2444354</v>
      </c>
      <c r="Q24" s="107">
        <f t="shared" si="3"/>
        <v>221.00270561666667</v>
      </c>
    </row>
    <row r="25" spans="1:17" s="112" customFormat="1" ht="37.5">
      <c r="A25" s="10" t="s">
        <v>194</v>
      </c>
      <c r="B25" s="98" t="s">
        <v>182</v>
      </c>
      <c r="C25" s="139" t="s">
        <v>199</v>
      </c>
      <c r="D25" s="6">
        <v>2024</v>
      </c>
      <c r="E25" s="6">
        <v>2026</v>
      </c>
      <c r="F25" s="29">
        <f>'прил.1'!F25/1.2</f>
        <v>205.90123013333334</v>
      </c>
      <c r="G25" s="29">
        <f>H25+I25+J25+K25</f>
        <v>221.00270561666667</v>
      </c>
      <c r="H25" s="147">
        <v>0.92833761406848</v>
      </c>
      <c r="I25" s="147">
        <v>44.42511653448</v>
      </c>
      <c r="J25" s="90">
        <f>'прил.1'!I25/1.2-H25-I25</f>
        <v>175.6492514681182</v>
      </c>
      <c r="K25" s="90">
        <v>0</v>
      </c>
      <c r="L25" s="29">
        <f t="shared" si="2"/>
        <v>205.90123013333334</v>
      </c>
      <c r="M25" s="29">
        <f t="shared" si="4"/>
        <v>221.00270561666667</v>
      </c>
      <c r="N25" s="29">
        <f>'прил.1'!K25/1.2</f>
        <v>123.47991109166666</v>
      </c>
      <c r="O25" s="29">
        <f>'прил.1'!S25/1.2</f>
        <v>52.278359125</v>
      </c>
      <c r="P25" s="29">
        <f>'прил.1'!AA25/1.2</f>
        <v>45.2444354</v>
      </c>
      <c r="Q25" s="29">
        <f t="shared" si="3"/>
        <v>221.00270561666667</v>
      </c>
    </row>
    <row r="26" spans="1:17" s="112" customFormat="1" ht="18.75">
      <c r="A26" s="95">
        <f>'прил.1'!A26</f>
        <v>4</v>
      </c>
      <c r="B26" s="96" t="str">
        <f>'прил.1'!B26</f>
        <v>Иные проекты</v>
      </c>
      <c r="C26" s="97"/>
      <c r="D26" s="95">
        <v>2024</v>
      </c>
      <c r="E26" s="95">
        <v>2024</v>
      </c>
      <c r="F26" s="107">
        <f>SUM(F27:F30)</f>
        <v>52.09</v>
      </c>
      <c r="G26" s="107">
        <f aca="true" t="shared" si="6" ref="G26:Q26">SUM(G27:G30)</f>
        <v>54.528717300000004</v>
      </c>
      <c r="H26" s="107">
        <f>SUM(H27:H30)</f>
        <v>0</v>
      </c>
      <c r="I26" s="107">
        <f t="shared" si="6"/>
        <v>0</v>
      </c>
      <c r="J26" s="107">
        <f t="shared" si="6"/>
        <v>0</v>
      </c>
      <c r="K26" s="107">
        <f t="shared" si="6"/>
        <v>54.528717300000004</v>
      </c>
      <c r="L26" s="107">
        <f t="shared" si="6"/>
        <v>52.09</v>
      </c>
      <c r="M26" s="107">
        <f t="shared" si="6"/>
        <v>54.528717300000004</v>
      </c>
      <c r="N26" s="107">
        <f t="shared" si="6"/>
        <v>54.528717300000004</v>
      </c>
      <c r="O26" s="107">
        <f t="shared" si="6"/>
        <v>0</v>
      </c>
      <c r="P26" s="107">
        <f t="shared" si="6"/>
        <v>0</v>
      </c>
      <c r="Q26" s="107">
        <f t="shared" si="6"/>
        <v>54.528717300000004</v>
      </c>
    </row>
    <row r="27" spans="1:17" s="112" customFormat="1" ht="15.75">
      <c r="A27" s="138" t="str">
        <f>'прил.1'!A27</f>
        <v>4.1</v>
      </c>
      <c r="B27" s="140" t="str">
        <f>'прил.1'!B27</f>
        <v>Приобретение объектов недвижимости с.Шира (с кап.ремонтом)</v>
      </c>
      <c r="C27" s="140" t="str">
        <f>'прил.1'!C27</f>
        <v>N_REK_ZD_SH</v>
      </c>
      <c r="D27" s="138">
        <f>'прил.1'!D27</f>
        <v>2024</v>
      </c>
      <c r="E27" s="138">
        <f>'прил.1'!E27</f>
        <v>2024</v>
      </c>
      <c r="F27" s="29">
        <f>'прил.1'!F27</f>
        <v>15.120000000000001</v>
      </c>
      <c r="G27" s="29">
        <f t="shared" si="1"/>
        <v>15.82787878</v>
      </c>
      <c r="H27" s="90"/>
      <c r="I27" s="147"/>
      <c r="J27" s="90"/>
      <c r="K27" s="90">
        <f>'прил.1'!I27</f>
        <v>15.82787878</v>
      </c>
      <c r="L27" s="29">
        <f t="shared" si="2"/>
        <v>15.120000000000001</v>
      </c>
      <c r="M27" s="29">
        <f>G27</f>
        <v>15.82787878</v>
      </c>
      <c r="N27" s="29">
        <f>'прил.1'!K27</f>
        <v>15.82787878</v>
      </c>
      <c r="O27" s="29">
        <f>'прил.1'!S27/1.2</f>
        <v>0</v>
      </c>
      <c r="P27" s="29">
        <f>'прил.1'!AA27/1.2</f>
        <v>0</v>
      </c>
      <c r="Q27" s="29">
        <f>N27+O27+P27</f>
        <v>15.82787878</v>
      </c>
    </row>
    <row r="28" spans="1:17" s="112" customFormat="1" ht="15.75">
      <c r="A28" s="138" t="str">
        <f>'прил.1'!A28</f>
        <v>4.2</v>
      </c>
      <c r="B28" s="140" t="str">
        <f>'прил.1'!B28</f>
        <v>Приобретение объектов недвижимости с.Аскиз (с кап.ремонтом)</v>
      </c>
      <c r="C28" s="140" t="str">
        <f>'прил.1'!C28</f>
        <v>N_REK_ZD_AS</v>
      </c>
      <c r="D28" s="138">
        <f>'прил.1'!D28</f>
        <v>2024</v>
      </c>
      <c r="E28" s="138">
        <f>'прил.1'!E28</f>
        <v>2024</v>
      </c>
      <c r="F28" s="29">
        <f>'прил.1'!F28</f>
        <v>15.57</v>
      </c>
      <c r="G28" s="29">
        <f t="shared" si="1"/>
        <v>16.2989466</v>
      </c>
      <c r="H28" s="90"/>
      <c r="I28" s="147"/>
      <c r="J28" s="90"/>
      <c r="K28" s="90">
        <f>'прил.1'!I28</f>
        <v>16.2989466</v>
      </c>
      <c r="L28" s="29">
        <f t="shared" si="2"/>
        <v>15.57</v>
      </c>
      <c r="M28" s="29">
        <f>G28</f>
        <v>16.2989466</v>
      </c>
      <c r="N28" s="29">
        <f>'прил.1'!K28</f>
        <v>16.2989466</v>
      </c>
      <c r="O28" s="29">
        <f>'прил.1'!S28/1.2</f>
        <v>0</v>
      </c>
      <c r="P28" s="29">
        <f>'прил.1'!AA28/1.2</f>
        <v>0</v>
      </c>
      <c r="Q28" s="29">
        <f>N28+O28+P28</f>
        <v>16.2989466</v>
      </c>
    </row>
    <row r="29" spans="1:17" s="112" customFormat="1" ht="15.75">
      <c r="A29" s="138" t="str">
        <f>'прил.1'!A29</f>
        <v>4.3</v>
      </c>
      <c r="B29" s="140" t="str">
        <f>'прил.1'!B29</f>
        <v>Приобретение объектов недвижимости г.Абаза (с кап.ремонтом)</v>
      </c>
      <c r="C29" s="140" t="str">
        <f>'прил.1'!C29</f>
        <v>N_REK_ZD_AB</v>
      </c>
      <c r="D29" s="138">
        <f>'прил.1'!D29</f>
        <v>2024</v>
      </c>
      <c r="E29" s="138">
        <f>'прил.1'!E29</f>
        <v>2024</v>
      </c>
      <c r="F29" s="29">
        <f>'прил.1'!F29</f>
        <v>11.8</v>
      </c>
      <c r="G29" s="29">
        <f t="shared" si="1"/>
        <v>12.35244508</v>
      </c>
      <c r="H29" s="90"/>
      <c r="I29" s="147"/>
      <c r="J29" s="90"/>
      <c r="K29" s="90">
        <f>'прил.1'!I29</f>
        <v>12.35244508</v>
      </c>
      <c r="L29" s="29">
        <f t="shared" si="2"/>
        <v>11.8</v>
      </c>
      <c r="M29" s="29">
        <f>G29</f>
        <v>12.35244508</v>
      </c>
      <c r="N29" s="29">
        <f>'прил.1'!K29</f>
        <v>12.35244508</v>
      </c>
      <c r="O29" s="29">
        <f>'прил.1'!S29/1.2</f>
        <v>0</v>
      </c>
      <c r="P29" s="29">
        <f>'прил.1'!AA29/1.2</f>
        <v>0</v>
      </c>
      <c r="Q29" s="29">
        <f>N29+O29+P29</f>
        <v>12.35244508</v>
      </c>
    </row>
    <row r="30" spans="1:17" s="112" customFormat="1" ht="15.75">
      <c r="A30" s="138" t="str">
        <f>'прил.1'!A30</f>
        <v>4.4</v>
      </c>
      <c r="B30" s="140" t="str">
        <f>'прил.1'!B30</f>
        <v>Приобретение объектов недвижимости с. Белый Яр (с кап.ремонтом)</v>
      </c>
      <c r="C30" s="140" t="str">
        <f>'прил.1'!C30</f>
        <v>N_REK_ZD_BY</v>
      </c>
      <c r="D30" s="138">
        <f>'прил.1'!D30</f>
        <v>2024</v>
      </c>
      <c r="E30" s="138">
        <f>'прил.1'!E30</f>
        <v>2024</v>
      </c>
      <c r="F30" s="29">
        <f>'прил.1'!F30</f>
        <v>9.6</v>
      </c>
      <c r="G30" s="29">
        <f t="shared" si="1"/>
        <v>10.04944684</v>
      </c>
      <c r="H30" s="90"/>
      <c r="I30" s="147"/>
      <c r="J30" s="90"/>
      <c r="K30" s="90">
        <f>'прил.1'!I30</f>
        <v>10.04944684</v>
      </c>
      <c r="L30" s="29">
        <f t="shared" si="2"/>
        <v>9.6</v>
      </c>
      <c r="M30" s="29">
        <f>G30</f>
        <v>10.04944684</v>
      </c>
      <c r="N30" s="29">
        <f>'прил.1'!K30</f>
        <v>10.04944684</v>
      </c>
      <c r="O30" s="29">
        <f>'прил.1'!S30/1.2</f>
        <v>0</v>
      </c>
      <c r="P30" s="29">
        <f>'прил.1'!AA30/1.2</f>
        <v>0</v>
      </c>
      <c r="Q30" s="29">
        <f>N30+O30+P30</f>
        <v>10.04944684</v>
      </c>
    </row>
    <row r="31" spans="1:17" s="112" customFormat="1" ht="15.75">
      <c r="A31" s="10"/>
      <c r="B31" s="89" t="s">
        <v>118</v>
      </c>
      <c r="C31" s="90"/>
      <c r="D31" s="31"/>
      <c r="E31" s="31"/>
      <c r="F31" s="29">
        <f aca="true" t="shared" si="7" ref="F31:Q31">F24+F17+F13+F26</f>
        <v>282.0103243</v>
      </c>
      <c r="G31" s="29">
        <f>G24+G17+G13+G26</f>
        <v>301.4962439546228</v>
      </c>
      <c r="H31" s="29">
        <f t="shared" si="7"/>
        <v>0.92833761406848</v>
      </c>
      <c r="I31" s="29">
        <f t="shared" si="7"/>
        <v>44.42511653448</v>
      </c>
      <c r="J31" s="29">
        <f>J24+J17+J13+J26</f>
        <v>201.6140725060743</v>
      </c>
      <c r="K31" s="29">
        <f t="shared" si="7"/>
        <v>54.528717300000004</v>
      </c>
      <c r="L31" s="29">
        <f t="shared" si="7"/>
        <v>282.0103243</v>
      </c>
      <c r="M31" s="29">
        <f t="shared" si="7"/>
        <v>301.4962439546228</v>
      </c>
      <c r="N31" s="29">
        <f t="shared" si="7"/>
        <v>199.5643769379561</v>
      </c>
      <c r="O31" s="29">
        <f t="shared" si="7"/>
        <v>54.317964583333335</v>
      </c>
      <c r="P31" s="29">
        <f t="shared" si="7"/>
        <v>47.61390243333334</v>
      </c>
      <c r="Q31" s="29">
        <f t="shared" si="7"/>
        <v>301.4962439546228</v>
      </c>
    </row>
    <row r="32" spans="1:17" ht="160.5" customHeight="1">
      <c r="A32" s="71"/>
      <c r="B32" s="72"/>
      <c r="C32" s="74"/>
      <c r="D32" s="18"/>
      <c r="E32" s="18"/>
      <c r="F32" s="18"/>
      <c r="G32" s="18"/>
      <c r="H32" s="18"/>
      <c r="I32" s="18"/>
      <c r="J32" s="18"/>
      <c r="K32" s="18"/>
      <c r="L32" s="18"/>
      <c r="M32" s="173" t="str">
        <f>'прил.1'!AE35</f>
        <v>И. о. заместителя Генерального директора -
директора ООО «АтомЭнергоСбыт Бизнес» филиала «АтомЭнергоСбыт» Хакасия                                                                                           В.М. Федотов      _____________________________________                                                                                                                                                                                                                                   
</v>
      </c>
      <c r="N32" s="173"/>
      <c r="O32" s="173"/>
      <c r="P32" s="173"/>
      <c r="Q32" s="173"/>
    </row>
    <row r="33" spans="1:17" ht="15.75">
      <c r="A33" s="71"/>
      <c r="B33" s="7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ht="15.75">
      <c r="A34" s="71"/>
      <c r="B34" s="72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1:17" ht="15.75">
      <c r="A35" s="71"/>
      <c r="B35" s="72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ht="15.75">
      <c r="A36" s="71"/>
      <c r="B36" s="72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ht="15.75">
      <c r="A37" s="71"/>
      <c r="B37" s="72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ht="15.75">
      <c r="A38" s="71"/>
      <c r="B38" s="72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ht="15.75">
      <c r="A39" s="71"/>
      <c r="B39" s="72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ht="15.75">
      <c r="A40" s="71"/>
      <c r="B40" s="72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ht="15.75">
      <c r="A41" s="71"/>
      <c r="B41" s="72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ht="15.75">
      <c r="A42" s="71"/>
      <c r="B42" s="72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17" ht="15.75">
      <c r="A43" s="71"/>
      <c r="B43" s="72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1:17" ht="15.75">
      <c r="A44" s="71"/>
      <c r="B44" s="72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ht="15.75">
      <c r="A45" s="71"/>
      <c r="B45" s="72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17" ht="15.75">
      <c r="A46" s="71"/>
      <c r="B46" s="72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5.75">
      <c r="A47" s="71"/>
      <c r="B47" s="72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5.75">
      <c r="A48" s="71"/>
      <c r="B48" s="72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ht="15.75">
      <c r="A49" s="71"/>
      <c r="B49" s="72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7" ht="15.75">
      <c r="A50" s="71"/>
      <c r="B50" s="72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1:17" ht="15.75">
      <c r="A51" s="71"/>
      <c r="B51" s="72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ht="15.75">
      <c r="A52" s="71"/>
      <c r="B52" s="72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ht="15.75">
      <c r="A53" s="71"/>
      <c r="B53" s="72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7" ht="15.75">
      <c r="A54" s="71"/>
      <c r="B54" s="72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1:17" ht="15.75">
      <c r="A55" s="71"/>
      <c r="B55" s="72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 ht="15.75">
      <c r="A56" s="71"/>
      <c r="B56" s="72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1:17" ht="15.75">
      <c r="A57" s="71"/>
      <c r="B57" s="72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 ht="15.75">
      <c r="A58" s="71"/>
      <c r="B58" s="72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7" ht="15.75">
      <c r="A59" s="71"/>
      <c r="B59" s="72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ht="15.75">
      <c r="A60" s="71"/>
      <c r="B60" s="72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7" ht="15.75">
      <c r="A61" s="71"/>
      <c r="B61" s="72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1:17" ht="15.75">
      <c r="A62" s="71"/>
      <c r="B62" s="72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ht="15.75">
      <c r="A63" s="71"/>
      <c r="B63" s="72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1:17" ht="15.75">
      <c r="A64" s="71"/>
      <c r="B64" s="72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ht="15.75">
      <c r="A65" s="71"/>
      <c r="B65" s="72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1:17" ht="15.75">
      <c r="A66" s="71"/>
      <c r="B66" s="72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1:17" ht="15.75">
      <c r="A67" s="71"/>
      <c r="B67" s="72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 ht="15.75">
      <c r="A68" s="71"/>
      <c r="B68" s="72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70" spans="1:17" ht="17.25" customHeight="1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</row>
  </sheetData>
  <sheetProtection/>
  <mergeCells count="19">
    <mergeCell ref="M32:Q32"/>
    <mergeCell ref="A3:Q3"/>
    <mergeCell ref="A4:Q4"/>
    <mergeCell ref="A6:Q6"/>
    <mergeCell ref="A7:Q7"/>
    <mergeCell ref="A8:Q8"/>
    <mergeCell ref="A9:A11"/>
    <mergeCell ref="L10:M10"/>
    <mergeCell ref="Q10:Q11"/>
    <mergeCell ref="A70:Q70"/>
    <mergeCell ref="F9:F10"/>
    <mergeCell ref="G9:K9"/>
    <mergeCell ref="L9:M9"/>
    <mergeCell ref="N9:Q9"/>
    <mergeCell ref="G10:K10"/>
    <mergeCell ref="B9:B11"/>
    <mergeCell ref="C9:C11"/>
    <mergeCell ref="D9:D11"/>
    <mergeCell ref="E9:E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13:Q13 G15:G16 J15:J16 F13:F16 G18:G23 G14:K14 G25 G27:G30">
      <formula1>900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W39"/>
  <sheetViews>
    <sheetView view="pageBreakPreview" zoomScale="58" zoomScaleSheetLayoutView="58" zoomScalePageLayoutView="0" workbookViewId="0" topLeftCell="A1">
      <selection activeCell="AC13" sqref="AC13"/>
    </sheetView>
  </sheetViews>
  <sheetFormatPr defaultColWidth="9.00390625" defaultRowHeight="12.75" outlineLevelCol="1"/>
  <cols>
    <col min="1" max="1" width="13.00390625" style="1" customWidth="1"/>
    <col min="2" max="2" width="95.625" style="1" bestFit="1" customWidth="1"/>
    <col min="3" max="3" width="28.125" style="1" customWidth="1"/>
    <col min="4" max="4" width="14.25390625" style="1" customWidth="1"/>
    <col min="5" max="5" width="15.125" style="1" customWidth="1"/>
    <col min="6" max="6" width="10.00390625" style="1" customWidth="1"/>
    <col min="7" max="7" width="8.125" style="1" bestFit="1" customWidth="1"/>
    <col min="8" max="8" width="10.00390625" style="1" hidden="1" customWidth="1" outlineLevel="1"/>
    <col min="9" max="9" width="7.75390625" style="1" hidden="1" customWidth="1" outlineLevel="1"/>
    <col min="10" max="10" width="22.875" style="1" hidden="1" customWidth="1" outlineLevel="1"/>
    <col min="11" max="11" width="21.875" style="1" hidden="1" customWidth="1" outlineLevel="1"/>
    <col min="12" max="12" width="24.125" style="1" hidden="1" customWidth="1" outlineLevel="1"/>
    <col min="13" max="13" width="22.25390625" style="1" hidden="1" customWidth="1" outlineLevel="1"/>
    <col min="14" max="14" width="26.125" style="1" hidden="1" customWidth="1" outlineLevel="1"/>
    <col min="15" max="15" width="25.625" style="1" hidden="1" customWidth="1" outlineLevel="1"/>
    <col min="16" max="16" width="11.125" style="1" bestFit="1" customWidth="1" collapsed="1"/>
    <col min="17" max="19" width="11.125" style="1" bestFit="1" customWidth="1"/>
    <col min="20" max="20" width="10.125" style="1" customWidth="1"/>
    <col min="21" max="21" width="8.375" style="1" customWidth="1"/>
    <col min="22" max="31" width="5.75390625" style="1" customWidth="1"/>
    <col min="32" max="16384" width="9.125" style="1" customWidth="1"/>
  </cols>
  <sheetData>
    <row r="1" spans="1:21" ht="18.75">
      <c r="A1" s="15"/>
      <c r="B1" s="75"/>
      <c r="C1" s="75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T1" s="18"/>
      <c r="U1" s="33" t="s">
        <v>104</v>
      </c>
    </row>
    <row r="2" spans="1:21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U2" s="3" t="s">
        <v>99</v>
      </c>
    </row>
    <row r="3" spans="1:21" ht="15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15.75">
      <c r="A4" s="178" t="s">
        <v>21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77"/>
      <c r="U4" s="77"/>
    </row>
    <row r="5" spans="1:21" ht="15.75">
      <c r="A5" s="179" t="s">
        <v>66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22"/>
      <c r="U5" s="22"/>
    </row>
    <row r="6" spans="1:21" ht="15.75">
      <c r="A6" s="15"/>
      <c r="B6" s="78"/>
      <c r="C6" s="78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17"/>
      <c r="U6" s="17"/>
    </row>
    <row r="7" spans="1:22" ht="18.75">
      <c r="A7" s="163" t="str">
        <f>'прил.2'!A6</f>
        <v>ООО «АтомЭнергоСбыт Бизнес» филиал «АтомЭнергоСбыт» Хакасия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23"/>
      <c r="U7" s="23"/>
      <c r="V7" s="66"/>
    </row>
    <row r="8" spans="1:22" ht="15.75">
      <c r="A8" s="165" t="s">
        <v>2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77"/>
      <c r="U8" s="77"/>
      <c r="V8" s="68"/>
    </row>
    <row r="9" spans="1:21" ht="15.75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79"/>
      <c r="U9" s="79"/>
    </row>
    <row r="10" spans="1:21" ht="51.75" customHeight="1">
      <c r="A10" s="177" t="s">
        <v>3</v>
      </c>
      <c r="B10" s="177" t="s">
        <v>67</v>
      </c>
      <c r="C10" s="177" t="s">
        <v>68</v>
      </c>
      <c r="D10" s="160" t="s">
        <v>69</v>
      </c>
      <c r="E10" s="160"/>
      <c r="F10" s="183" t="s">
        <v>103</v>
      </c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</row>
    <row r="11" spans="1:21" ht="32.25" customHeight="1">
      <c r="A11" s="177"/>
      <c r="B11" s="177"/>
      <c r="C11" s="177"/>
      <c r="D11" s="160"/>
      <c r="E11" s="160"/>
      <c r="F11" s="176" t="s">
        <v>114</v>
      </c>
      <c r="G11" s="176"/>
      <c r="H11" s="177" t="s">
        <v>201</v>
      </c>
      <c r="I11" s="177"/>
      <c r="J11" s="177" t="s">
        <v>202</v>
      </c>
      <c r="K11" s="177"/>
      <c r="L11" s="177" t="s">
        <v>203</v>
      </c>
      <c r="M11" s="177"/>
      <c r="N11" s="177" t="s">
        <v>204</v>
      </c>
      <c r="O11" s="177"/>
      <c r="P11" s="176" t="s">
        <v>115</v>
      </c>
      <c r="Q11" s="176"/>
      <c r="R11" s="176" t="s">
        <v>196</v>
      </c>
      <c r="S11" s="176"/>
      <c r="T11" s="186" t="s">
        <v>70</v>
      </c>
      <c r="U11" s="186"/>
    </row>
    <row r="12" spans="1:21" ht="45" customHeight="1">
      <c r="A12" s="177"/>
      <c r="B12" s="176"/>
      <c r="C12" s="176"/>
      <c r="D12" s="176" t="s">
        <v>9</v>
      </c>
      <c r="E12" s="176"/>
      <c r="F12" s="177" t="s">
        <v>105</v>
      </c>
      <c r="G12" s="176"/>
      <c r="H12" s="177" t="s">
        <v>105</v>
      </c>
      <c r="I12" s="176"/>
      <c r="J12" s="177" t="s">
        <v>105</v>
      </c>
      <c r="K12" s="176"/>
      <c r="L12" s="177" t="s">
        <v>105</v>
      </c>
      <c r="M12" s="176"/>
      <c r="N12" s="177" t="s">
        <v>105</v>
      </c>
      <c r="O12" s="176"/>
      <c r="P12" s="177" t="s">
        <v>105</v>
      </c>
      <c r="Q12" s="176"/>
      <c r="R12" s="177" t="s">
        <v>105</v>
      </c>
      <c r="S12" s="176"/>
      <c r="T12" s="176" t="s">
        <v>9</v>
      </c>
      <c r="U12" s="176"/>
    </row>
    <row r="13" spans="1:21" ht="60.75" customHeight="1">
      <c r="A13" s="177"/>
      <c r="B13" s="181"/>
      <c r="C13" s="182"/>
      <c r="D13" s="7" t="s">
        <v>79</v>
      </c>
      <c r="E13" s="7" t="s">
        <v>80</v>
      </c>
      <c r="F13" s="7" t="s">
        <v>79</v>
      </c>
      <c r="G13" s="7" t="s">
        <v>80</v>
      </c>
      <c r="H13" s="7" t="s">
        <v>79</v>
      </c>
      <c r="I13" s="7" t="s">
        <v>80</v>
      </c>
      <c r="J13" s="7" t="s">
        <v>79</v>
      </c>
      <c r="K13" s="7" t="s">
        <v>80</v>
      </c>
      <c r="L13" s="7" t="s">
        <v>79</v>
      </c>
      <c r="M13" s="7" t="s">
        <v>80</v>
      </c>
      <c r="N13" s="7" t="s">
        <v>79</v>
      </c>
      <c r="O13" s="7" t="s">
        <v>80</v>
      </c>
      <c r="P13" s="7" t="s">
        <v>79</v>
      </c>
      <c r="Q13" s="7" t="s">
        <v>80</v>
      </c>
      <c r="R13" s="7" t="s">
        <v>79</v>
      </c>
      <c r="S13" s="7" t="s">
        <v>80</v>
      </c>
      <c r="T13" s="7" t="s">
        <v>79</v>
      </c>
      <c r="U13" s="7" t="s">
        <v>80</v>
      </c>
    </row>
    <row r="14" spans="1:21" ht="15.75">
      <c r="A14" s="6">
        <v>1</v>
      </c>
      <c r="B14" s="6">
        <v>2</v>
      </c>
      <c r="C14" s="6">
        <v>3</v>
      </c>
      <c r="D14" s="10" t="s">
        <v>71</v>
      </c>
      <c r="E14" s="10" t="s">
        <v>72</v>
      </c>
      <c r="F14" s="10" t="s">
        <v>77</v>
      </c>
      <c r="G14" s="10" t="s">
        <v>78</v>
      </c>
      <c r="H14" s="10" t="s">
        <v>77</v>
      </c>
      <c r="I14" s="10" t="s">
        <v>78</v>
      </c>
      <c r="J14" s="10" t="s">
        <v>77</v>
      </c>
      <c r="K14" s="10" t="s">
        <v>78</v>
      </c>
      <c r="L14" s="10" t="s">
        <v>77</v>
      </c>
      <c r="M14" s="10" t="s">
        <v>78</v>
      </c>
      <c r="N14" s="10" t="s">
        <v>77</v>
      </c>
      <c r="O14" s="10" t="s">
        <v>78</v>
      </c>
      <c r="P14" s="10" t="s">
        <v>81</v>
      </c>
      <c r="Q14" s="10" t="s">
        <v>82</v>
      </c>
      <c r="R14" s="10" t="s">
        <v>81</v>
      </c>
      <c r="S14" s="10" t="s">
        <v>82</v>
      </c>
      <c r="T14" s="10" t="s">
        <v>83</v>
      </c>
      <c r="U14" s="10" t="s">
        <v>84</v>
      </c>
    </row>
    <row r="15" spans="1:23" s="28" customFormat="1" ht="43.5" customHeight="1">
      <c r="A15" s="97">
        <f>'прил.2'!A13</f>
        <v>1</v>
      </c>
      <c r="B15" s="142" t="str">
        <f>'прил.2'!B13</f>
        <v>Приобретение имущества общего и специального назначения для нужд ООО «АтомЭнергоСбыт Бизнес» филиал «АтомЭнергоСбыт» Хакасия</v>
      </c>
      <c r="C15" s="97">
        <f>'прил.2'!C13</f>
        <v>0</v>
      </c>
      <c r="D15" s="97">
        <f aca="true" t="shared" si="0" ref="D15:U15">SUM(D16:D18)</f>
        <v>22</v>
      </c>
      <c r="E15" s="97">
        <f t="shared" si="0"/>
        <v>0</v>
      </c>
      <c r="F15" s="97">
        <f t="shared" si="0"/>
        <v>22</v>
      </c>
      <c r="G15" s="97">
        <f t="shared" si="0"/>
        <v>0</v>
      </c>
      <c r="H15" s="97">
        <f t="shared" si="0"/>
        <v>0</v>
      </c>
      <c r="I15" s="97">
        <f t="shared" si="0"/>
        <v>0</v>
      </c>
      <c r="J15" s="97">
        <f t="shared" si="0"/>
        <v>0</v>
      </c>
      <c r="K15" s="97">
        <f t="shared" si="0"/>
        <v>0</v>
      </c>
      <c r="L15" s="97">
        <f t="shared" si="0"/>
        <v>0</v>
      </c>
      <c r="M15" s="97">
        <f t="shared" si="0"/>
        <v>0</v>
      </c>
      <c r="N15" s="97">
        <f t="shared" si="0"/>
        <v>22</v>
      </c>
      <c r="O15" s="97">
        <f t="shared" si="0"/>
        <v>0</v>
      </c>
      <c r="P15" s="97">
        <f t="shared" si="0"/>
        <v>0</v>
      </c>
      <c r="Q15" s="97">
        <f t="shared" si="0"/>
        <v>0</v>
      </c>
      <c r="R15" s="97">
        <f t="shared" si="0"/>
        <v>0</v>
      </c>
      <c r="S15" s="97">
        <f t="shared" si="0"/>
        <v>0</v>
      </c>
      <c r="T15" s="97">
        <f t="shared" si="0"/>
        <v>22</v>
      </c>
      <c r="U15" s="97">
        <f t="shared" si="0"/>
        <v>0</v>
      </c>
      <c r="V15" s="63"/>
      <c r="W15" s="63"/>
    </row>
    <row r="16" spans="1:23" s="28" customFormat="1" ht="15.75">
      <c r="A16" s="94" t="str">
        <f>'прил.2'!A14</f>
        <v>1.1</v>
      </c>
      <c r="B16" s="141" t="str">
        <f>'прил.2'!B14</f>
        <v>Приобретение модульных зданий</v>
      </c>
      <c r="C16" s="141" t="str">
        <f>'прил.2'!C14</f>
        <v>N_REK_OMTO_MOB</v>
      </c>
      <c r="D16" s="94">
        <v>7</v>
      </c>
      <c r="E16" s="94"/>
      <c r="F16" s="94">
        <f aca="true" t="shared" si="1" ref="F16:F25">N16</f>
        <v>7</v>
      </c>
      <c r="G16" s="94"/>
      <c r="H16" s="94"/>
      <c r="I16" s="94"/>
      <c r="J16" s="94"/>
      <c r="K16" s="94"/>
      <c r="L16" s="94"/>
      <c r="M16" s="94"/>
      <c r="N16" s="94">
        <f>D16</f>
        <v>7</v>
      </c>
      <c r="O16" s="94"/>
      <c r="P16" s="94">
        <v>0</v>
      </c>
      <c r="Q16" s="94"/>
      <c r="R16" s="94">
        <v>0</v>
      </c>
      <c r="S16" s="94"/>
      <c r="T16" s="94">
        <f aca="true" t="shared" si="2" ref="T16:T32">F16+P16+R16</f>
        <v>7</v>
      </c>
      <c r="U16" s="94"/>
      <c r="V16" s="39"/>
      <c r="W16" s="39"/>
    </row>
    <row r="17" spans="1:21" ht="15.75">
      <c r="A17" s="94" t="str">
        <f>'прил.2'!A15</f>
        <v>1.2</v>
      </c>
      <c r="B17" s="141" t="str">
        <f>'прил.2'!B15</f>
        <v>Терминал самообслуживания</v>
      </c>
      <c r="C17" s="141" t="str">
        <f>'прил.2'!C15</f>
        <v>N_REK_OMTO_SAM</v>
      </c>
      <c r="D17" s="94">
        <v>14</v>
      </c>
      <c r="E17" s="94"/>
      <c r="F17" s="94">
        <f t="shared" si="1"/>
        <v>14</v>
      </c>
      <c r="G17" s="94"/>
      <c r="H17" s="94"/>
      <c r="I17" s="94"/>
      <c r="J17" s="94"/>
      <c r="K17" s="94"/>
      <c r="L17" s="94"/>
      <c r="M17" s="94"/>
      <c r="N17" s="94">
        <f>D17</f>
        <v>14</v>
      </c>
      <c r="O17" s="94"/>
      <c r="P17" s="94">
        <v>0</v>
      </c>
      <c r="Q17" s="94"/>
      <c r="R17" s="94">
        <v>0</v>
      </c>
      <c r="S17" s="94"/>
      <c r="T17" s="94">
        <f t="shared" si="2"/>
        <v>14</v>
      </c>
      <c r="U17" s="94"/>
    </row>
    <row r="18" spans="1:21" ht="15.75">
      <c r="A18" s="94" t="str">
        <f>'прил.2'!A16</f>
        <v>1.3</v>
      </c>
      <c r="B18" s="141" t="str">
        <f>'прил.2'!B16</f>
        <v>Терминал электронной очереди + монтаж</v>
      </c>
      <c r="C18" s="141" t="str">
        <f>'прил.2'!C16</f>
        <v>N_REK_OMTO_TERM</v>
      </c>
      <c r="D18" s="94">
        <v>1</v>
      </c>
      <c r="E18" s="94"/>
      <c r="F18" s="94">
        <f t="shared" si="1"/>
        <v>1</v>
      </c>
      <c r="G18" s="94"/>
      <c r="H18" s="94"/>
      <c r="I18" s="94"/>
      <c r="J18" s="94"/>
      <c r="K18" s="94"/>
      <c r="L18" s="94"/>
      <c r="M18" s="94"/>
      <c r="N18" s="94">
        <f>D18</f>
        <v>1</v>
      </c>
      <c r="O18" s="94"/>
      <c r="P18" s="94">
        <v>0</v>
      </c>
      <c r="Q18" s="94"/>
      <c r="R18" s="94">
        <v>0</v>
      </c>
      <c r="S18" s="94"/>
      <c r="T18" s="94">
        <f t="shared" si="2"/>
        <v>1</v>
      </c>
      <c r="U18" s="94"/>
    </row>
    <row r="19" spans="1:21" ht="44.25" customHeight="1">
      <c r="A19" s="97">
        <f>'прил.2'!A17</f>
        <v>2</v>
      </c>
      <c r="B19" s="142" t="str">
        <f>'прил.2'!B17</f>
        <v>Приобретение ИТ-имущества для нужд ООО «АтомЭнергоСбыт Бизнес» филиал «АтомЭнергоСбыт» Хакасия</v>
      </c>
      <c r="C19" s="142"/>
      <c r="D19" s="97">
        <f>D20+D21+D22+D23+D24+D25</f>
        <v>44</v>
      </c>
      <c r="E19" s="97"/>
      <c r="F19" s="97">
        <f t="shared" si="1"/>
        <v>16</v>
      </c>
      <c r="G19" s="97"/>
      <c r="H19" s="97"/>
      <c r="I19" s="97"/>
      <c r="J19" s="97"/>
      <c r="K19" s="97"/>
      <c r="L19" s="97"/>
      <c r="M19" s="97"/>
      <c r="N19" s="97">
        <f>N20+N21+N22+N23+N24+N25</f>
        <v>16</v>
      </c>
      <c r="O19" s="97"/>
      <c r="P19" s="97">
        <f>P20+P21+P22+P23+P24+P25</f>
        <v>19</v>
      </c>
      <c r="Q19" s="97"/>
      <c r="R19" s="97">
        <f>R20+R21+R22+R23+R24+R25</f>
        <v>9</v>
      </c>
      <c r="S19" s="97"/>
      <c r="T19" s="97">
        <f t="shared" si="2"/>
        <v>44</v>
      </c>
      <c r="U19" s="97"/>
    </row>
    <row r="20" spans="1:21" ht="15.75">
      <c r="A20" s="94" t="str">
        <f>'прил.2'!A18</f>
        <v>2.1</v>
      </c>
      <c r="B20" s="141" t="str">
        <f>'прил.2'!B18</f>
        <v>Многофункциональные устройства</v>
      </c>
      <c r="C20" s="141" t="str">
        <f>'прил.2'!C18</f>
        <v>N_REK_IT_MFU</v>
      </c>
      <c r="D20" s="94">
        <v>8</v>
      </c>
      <c r="E20" s="94"/>
      <c r="F20" s="94">
        <f t="shared" si="1"/>
        <v>4</v>
      </c>
      <c r="G20" s="94"/>
      <c r="H20" s="94"/>
      <c r="I20" s="94"/>
      <c r="J20" s="94"/>
      <c r="K20" s="94"/>
      <c r="L20" s="94"/>
      <c r="M20" s="94"/>
      <c r="N20" s="94">
        <v>4</v>
      </c>
      <c r="O20" s="94"/>
      <c r="P20" s="94">
        <v>2</v>
      </c>
      <c r="Q20" s="94"/>
      <c r="R20" s="94">
        <v>2</v>
      </c>
      <c r="S20" s="94"/>
      <c r="T20" s="94">
        <f t="shared" si="2"/>
        <v>8</v>
      </c>
      <c r="U20" s="94"/>
    </row>
    <row r="21" spans="1:21" ht="15.75" customHeight="1">
      <c r="A21" s="94" t="str">
        <f>'прил.2'!A19</f>
        <v>2.2</v>
      </c>
      <c r="B21" s="141" t="str">
        <f>'прил.2'!B19</f>
        <v>KVM переключатель</v>
      </c>
      <c r="C21" s="141" t="str">
        <f>'прил.2'!C19</f>
        <v>N_REK_IT_KVM</v>
      </c>
      <c r="D21" s="94">
        <v>2</v>
      </c>
      <c r="E21" s="94"/>
      <c r="F21" s="94">
        <f t="shared" si="1"/>
        <v>1</v>
      </c>
      <c r="G21" s="94"/>
      <c r="H21" s="94"/>
      <c r="I21" s="94"/>
      <c r="J21" s="94"/>
      <c r="K21" s="94"/>
      <c r="L21" s="94"/>
      <c r="M21" s="94"/>
      <c r="N21" s="94">
        <v>1</v>
      </c>
      <c r="O21" s="94"/>
      <c r="P21" s="94">
        <v>1</v>
      </c>
      <c r="Q21" s="94"/>
      <c r="R21" s="94">
        <v>0</v>
      </c>
      <c r="S21" s="94"/>
      <c r="T21" s="94">
        <f t="shared" si="2"/>
        <v>2</v>
      </c>
      <c r="U21" s="94"/>
    </row>
    <row r="22" spans="1:21" ht="15.75">
      <c r="A22" s="94" t="str">
        <f>'прил.2'!A20</f>
        <v>2.3</v>
      </c>
      <c r="B22" s="141" t="str">
        <f>'прил.2'!B20</f>
        <v>Потоковый сканер документов</v>
      </c>
      <c r="C22" s="141" t="str">
        <f>'прил.2'!C20</f>
        <v>N_REK_IT_SCAN</v>
      </c>
      <c r="D22" s="94">
        <v>3</v>
      </c>
      <c r="E22" s="94"/>
      <c r="F22" s="94">
        <f t="shared" si="1"/>
        <v>1</v>
      </c>
      <c r="G22" s="94"/>
      <c r="H22" s="94"/>
      <c r="I22" s="94"/>
      <c r="J22" s="94"/>
      <c r="K22" s="94"/>
      <c r="L22" s="94"/>
      <c r="M22" s="94"/>
      <c r="N22" s="94">
        <v>1</v>
      </c>
      <c r="O22" s="94"/>
      <c r="P22" s="94">
        <v>1</v>
      </c>
      <c r="Q22" s="94"/>
      <c r="R22" s="94">
        <v>1</v>
      </c>
      <c r="S22" s="94"/>
      <c r="T22" s="94">
        <f t="shared" si="2"/>
        <v>3</v>
      </c>
      <c r="U22" s="94"/>
    </row>
    <row r="23" spans="1:21" ht="15.75">
      <c r="A23" s="94" t="str">
        <f>'прил.2'!A21</f>
        <v>2.4</v>
      </c>
      <c r="B23" s="141" t="str">
        <f>'прил.2'!B21</f>
        <v>Терминал для видео ЦОК</v>
      </c>
      <c r="C23" s="141" t="str">
        <f>'прил.2'!C21</f>
        <v>N_REK_IT_VIDEO</v>
      </c>
      <c r="D23" s="94">
        <v>10</v>
      </c>
      <c r="E23" s="94"/>
      <c r="F23" s="94">
        <f t="shared" si="1"/>
        <v>10</v>
      </c>
      <c r="G23" s="94"/>
      <c r="H23" s="94"/>
      <c r="I23" s="94"/>
      <c r="J23" s="94"/>
      <c r="K23" s="94"/>
      <c r="L23" s="94"/>
      <c r="M23" s="94"/>
      <c r="N23" s="94">
        <v>10</v>
      </c>
      <c r="O23" s="94"/>
      <c r="P23" s="94">
        <v>0</v>
      </c>
      <c r="Q23" s="94"/>
      <c r="R23" s="94">
        <v>0</v>
      </c>
      <c r="S23" s="94"/>
      <c r="T23" s="94">
        <f t="shared" si="2"/>
        <v>10</v>
      </c>
      <c r="U23" s="94"/>
    </row>
    <row r="24" spans="1:21" ht="15.75">
      <c r="A24" s="94" t="str">
        <f>'прил.2'!A22</f>
        <v>2.5</v>
      </c>
      <c r="B24" s="141" t="str">
        <f>'прил.2'!B22</f>
        <v>Рабочие станции (ПК+монитор)</v>
      </c>
      <c r="C24" s="141" t="str">
        <f>'прил.2'!C22</f>
        <v>N_REK_IT_PK</v>
      </c>
      <c r="D24" s="94">
        <v>20</v>
      </c>
      <c r="E24" s="94"/>
      <c r="F24" s="94">
        <f t="shared" si="1"/>
        <v>0</v>
      </c>
      <c r="G24" s="94"/>
      <c r="H24" s="94"/>
      <c r="I24" s="94"/>
      <c r="J24" s="94"/>
      <c r="K24" s="94"/>
      <c r="L24" s="94"/>
      <c r="M24" s="94"/>
      <c r="N24" s="94">
        <v>0</v>
      </c>
      <c r="O24" s="94"/>
      <c r="P24" s="94">
        <v>15</v>
      </c>
      <c r="Q24" s="94"/>
      <c r="R24" s="94">
        <v>5</v>
      </c>
      <c r="S24" s="94"/>
      <c r="T24" s="94">
        <f t="shared" si="2"/>
        <v>20</v>
      </c>
      <c r="U24" s="94"/>
    </row>
    <row r="25" spans="1:21" ht="15.75">
      <c r="A25" s="94" t="str">
        <f>'прил.2'!A23</f>
        <v>2.6</v>
      </c>
      <c r="B25" s="141" t="str">
        <f>'прил.2'!B23</f>
        <v>Серверы</v>
      </c>
      <c r="C25" s="141" t="str">
        <f>'прил.2'!C23</f>
        <v>N_REK_IT_SERV</v>
      </c>
      <c r="D25" s="94">
        <v>1</v>
      </c>
      <c r="E25" s="94"/>
      <c r="F25" s="94">
        <f t="shared" si="1"/>
        <v>0</v>
      </c>
      <c r="G25" s="94"/>
      <c r="H25" s="94"/>
      <c r="I25" s="94"/>
      <c r="J25" s="94"/>
      <c r="K25" s="94"/>
      <c r="L25" s="94"/>
      <c r="M25" s="94"/>
      <c r="N25" s="94">
        <v>0</v>
      </c>
      <c r="O25" s="94"/>
      <c r="P25" s="94">
        <v>0</v>
      </c>
      <c r="Q25" s="94"/>
      <c r="R25" s="94">
        <v>1</v>
      </c>
      <c r="S25" s="94"/>
      <c r="T25" s="94">
        <f t="shared" si="2"/>
        <v>1</v>
      </c>
      <c r="U25" s="94"/>
    </row>
    <row r="26" spans="1:21" ht="35.25" customHeight="1">
      <c r="A26" s="97">
        <f>'прил.2'!A24</f>
        <v>3</v>
      </c>
      <c r="B26" s="142" t="str">
        <f>'прил.2'!B24</f>
        <v>Оборудование многоквартирных жилых домов интеллектуальной системой учета в целях реализации 522-ФЗ</v>
      </c>
      <c r="C26" s="142"/>
      <c r="D26" s="97">
        <f>D27</f>
        <v>14183</v>
      </c>
      <c r="E26" s="97"/>
      <c r="F26" s="97">
        <f>N26+L26</f>
        <v>8064</v>
      </c>
      <c r="G26" s="97"/>
      <c r="H26" s="97"/>
      <c r="I26" s="97"/>
      <c r="J26" s="97"/>
      <c r="K26" s="97"/>
      <c r="L26" s="97">
        <f>L27</f>
        <v>3456</v>
      </c>
      <c r="M26" s="97"/>
      <c r="N26" s="97">
        <f>N27</f>
        <v>4608</v>
      </c>
      <c r="O26" s="97"/>
      <c r="P26" s="97">
        <f>P27</f>
        <v>3255</v>
      </c>
      <c r="Q26" s="97"/>
      <c r="R26" s="97">
        <f>R27</f>
        <v>2864</v>
      </c>
      <c r="S26" s="97"/>
      <c r="T26" s="97">
        <f t="shared" si="2"/>
        <v>14183</v>
      </c>
      <c r="U26" s="97"/>
    </row>
    <row r="27" spans="1:21" ht="31.5">
      <c r="A27" s="94" t="str">
        <f>'прил.2'!A25</f>
        <v>3.1</v>
      </c>
      <c r="B27" s="141" t="str">
        <f>'прил.2'!B25</f>
        <v>Оборудование многоквартирных жилых домов интеллектуальной системой учета в целях реализации 522-ФЗ</v>
      </c>
      <c r="C27" s="141" t="str">
        <f>'прил.2'!C25</f>
        <v>N_REK_ISU_01</v>
      </c>
      <c r="D27" s="94">
        <v>14183</v>
      </c>
      <c r="E27" s="94"/>
      <c r="F27" s="94">
        <f>N27+L27</f>
        <v>8064</v>
      </c>
      <c r="G27" s="94"/>
      <c r="H27" s="94"/>
      <c r="I27" s="94"/>
      <c r="J27" s="94"/>
      <c r="K27" s="94"/>
      <c r="L27" s="94">
        <v>3456</v>
      </c>
      <c r="M27" s="94"/>
      <c r="N27" s="94">
        <v>4608</v>
      </c>
      <c r="O27" s="94"/>
      <c r="P27" s="94">
        <v>3255</v>
      </c>
      <c r="Q27" s="94"/>
      <c r="R27" s="94">
        <v>2864</v>
      </c>
      <c r="S27" s="94"/>
      <c r="T27" s="94">
        <f t="shared" si="2"/>
        <v>14183</v>
      </c>
      <c r="U27" s="94"/>
    </row>
    <row r="28" spans="1:21" ht="35.25" customHeight="1">
      <c r="A28" s="97">
        <f>'прил.2'!A26</f>
        <v>4</v>
      </c>
      <c r="B28" s="142" t="str">
        <f>'прил.2'!B26</f>
        <v>Иные проекты</v>
      </c>
      <c r="C28" s="142"/>
      <c r="D28" s="97">
        <f>SUM(D29:D32)</f>
        <v>4</v>
      </c>
      <c r="E28" s="97">
        <f aca="true" t="shared" si="3" ref="E28:U28">SUM(E29:E32)</f>
        <v>0</v>
      </c>
      <c r="F28" s="97">
        <f t="shared" si="3"/>
        <v>4</v>
      </c>
      <c r="G28" s="97">
        <f t="shared" si="3"/>
        <v>0</v>
      </c>
      <c r="H28" s="97">
        <f t="shared" si="3"/>
        <v>0</v>
      </c>
      <c r="I28" s="97">
        <f t="shared" si="3"/>
        <v>0</v>
      </c>
      <c r="J28" s="97">
        <f t="shared" si="3"/>
        <v>4</v>
      </c>
      <c r="K28" s="97">
        <f t="shared" si="3"/>
        <v>0</v>
      </c>
      <c r="L28" s="97">
        <f t="shared" si="3"/>
        <v>0</v>
      </c>
      <c r="M28" s="97">
        <f t="shared" si="3"/>
        <v>0</v>
      </c>
      <c r="N28" s="97">
        <f t="shared" si="3"/>
        <v>0</v>
      </c>
      <c r="O28" s="97">
        <f t="shared" si="3"/>
        <v>0</v>
      </c>
      <c r="P28" s="97">
        <f t="shared" si="3"/>
        <v>0</v>
      </c>
      <c r="Q28" s="97">
        <f t="shared" si="3"/>
        <v>0</v>
      </c>
      <c r="R28" s="97">
        <f t="shared" si="3"/>
        <v>0</v>
      </c>
      <c r="S28" s="97">
        <f t="shared" si="3"/>
        <v>0</v>
      </c>
      <c r="T28" s="97">
        <f t="shared" si="3"/>
        <v>4</v>
      </c>
      <c r="U28" s="97">
        <f t="shared" si="3"/>
        <v>0</v>
      </c>
    </row>
    <row r="29" spans="1:21" ht="15.75">
      <c r="A29" s="94" t="str">
        <f>'прил.2'!A27</f>
        <v>4.1</v>
      </c>
      <c r="B29" s="141" t="str">
        <f>'прил.2'!B27</f>
        <v>Приобретение объектов недвижимости с.Шира (с кап.ремонтом)</v>
      </c>
      <c r="C29" s="141" t="str">
        <f>'прил.2'!C27</f>
        <v>N_REK_ZD_SH</v>
      </c>
      <c r="D29" s="94">
        <v>1</v>
      </c>
      <c r="E29" s="94"/>
      <c r="F29" s="94">
        <v>1</v>
      </c>
      <c r="G29" s="94"/>
      <c r="H29" s="94"/>
      <c r="I29" s="94"/>
      <c r="J29" s="94">
        <v>1</v>
      </c>
      <c r="K29" s="94"/>
      <c r="L29" s="94"/>
      <c r="M29" s="94"/>
      <c r="N29" s="94"/>
      <c r="O29" s="94"/>
      <c r="P29" s="94"/>
      <c r="Q29" s="94"/>
      <c r="R29" s="94"/>
      <c r="S29" s="94"/>
      <c r="T29" s="94">
        <f t="shared" si="2"/>
        <v>1</v>
      </c>
      <c r="U29" s="94"/>
    </row>
    <row r="30" spans="1:21" ht="15.75">
      <c r="A30" s="94" t="str">
        <f>'прил.2'!A28</f>
        <v>4.2</v>
      </c>
      <c r="B30" s="141" t="str">
        <f>'прил.2'!B28</f>
        <v>Приобретение объектов недвижимости с.Аскиз (с кап.ремонтом)</v>
      </c>
      <c r="C30" s="141" t="str">
        <f>'прил.2'!C28</f>
        <v>N_REK_ZD_AS</v>
      </c>
      <c r="D30" s="94">
        <v>1</v>
      </c>
      <c r="E30" s="94"/>
      <c r="F30" s="94">
        <v>1</v>
      </c>
      <c r="G30" s="94"/>
      <c r="H30" s="94"/>
      <c r="I30" s="94"/>
      <c r="J30" s="94">
        <v>1</v>
      </c>
      <c r="K30" s="94"/>
      <c r="L30" s="94"/>
      <c r="M30" s="94"/>
      <c r="N30" s="94"/>
      <c r="O30" s="94"/>
      <c r="P30" s="94"/>
      <c r="Q30" s="94"/>
      <c r="R30" s="94"/>
      <c r="S30" s="94"/>
      <c r="T30" s="94">
        <f t="shared" si="2"/>
        <v>1</v>
      </c>
      <c r="U30" s="94"/>
    </row>
    <row r="31" spans="1:21" ht="15.75">
      <c r="A31" s="94" t="str">
        <f>'прил.2'!A29</f>
        <v>4.3</v>
      </c>
      <c r="B31" s="141" t="str">
        <f>'прил.2'!B29</f>
        <v>Приобретение объектов недвижимости г.Абаза (с кап.ремонтом)</v>
      </c>
      <c r="C31" s="141" t="str">
        <f>'прил.2'!C29</f>
        <v>N_REK_ZD_AB</v>
      </c>
      <c r="D31" s="94">
        <v>1</v>
      </c>
      <c r="E31" s="94"/>
      <c r="F31" s="94">
        <v>1</v>
      </c>
      <c r="G31" s="94"/>
      <c r="H31" s="94"/>
      <c r="I31" s="94"/>
      <c r="J31" s="94">
        <v>1</v>
      </c>
      <c r="K31" s="94"/>
      <c r="L31" s="94"/>
      <c r="M31" s="94"/>
      <c r="N31" s="94"/>
      <c r="O31" s="94"/>
      <c r="P31" s="94"/>
      <c r="Q31" s="94"/>
      <c r="R31" s="94"/>
      <c r="S31" s="94"/>
      <c r="T31" s="94">
        <f t="shared" si="2"/>
        <v>1</v>
      </c>
      <c r="U31" s="94"/>
    </row>
    <row r="32" spans="1:21" ht="15.75">
      <c r="A32" s="94" t="str">
        <f>'прил.2'!A30</f>
        <v>4.4</v>
      </c>
      <c r="B32" s="141" t="str">
        <f>'прил.2'!B30</f>
        <v>Приобретение объектов недвижимости с. Белый Яр (с кап.ремонтом)</v>
      </c>
      <c r="C32" s="141" t="str">
        <f>'прил.2'!C30</f>
        <v>N_REK_ZD_BY</v>
      </c>
      <c r="D32" s="94">
        <v>1</v>
      </c>
      <c r="E32" s="94"/>
      <c r="F32" s="94">
        <v>1</v>
      </c>
      <c r="G32" s="94"/>
      <c r="H32" s="94"/>
      <c r="I32" s="94"/>
      <c r="J32" s="94">
        <v>1</v>
      </c>
      <c r="K32" s="94"/>
      <c r="L32" s="94"/>
      <c r="M32" s="94"/>
      <c r="N32" s="94"/>
      <c r="O32" s="94"/>
      <c r="P32" s="94"/>
      <c r="Q32" s="94"/>
      <c r="R32" s="94"/>
      <c r="S32" s="94"/>
      <c r="T32" s="94">
        <f t="shared" si="2"/>
        <v>1</v>
      </c>
      <c r="U32" s="94"/>
    </row>
    <row r="33" spans="1:21" ht="15.75">
      <c r="A33" s="62"/>
      <c r="B33" s="143" t="s">
        <v>118</v>
      </c>
      <c r="C33" s="143"/>
      <c r="D33" s="62">
        <f>D26+D19+D15+D28</f>
        <v>14253</v>
      </c>
      <c r="E33" s="90"/>
      <c r="F33" s="62">
        <f>F26+F19+F15+F28</f>
        <v>8106</v>
      </c>
      <c r="G33" s="90"/>
      <c r="H33" s="90"/>
      <c r="I33" s="90"/>
      <c r="J33" s="62">
        <f>J26+J19+J15+J28</f>
        <v>4</v>
      </c>
      <c r="K33" s="90"/>
      <c r="L33" s="62">
        <f>L26+L19+L15+L28</f>
        <v>3456</v>
      </c>
      <c r="M33" s="90"/>
      <c r="N33" s="62">
        <f>N26+N19+N15+N28</f>
        <v>4646</v>
      </c>
      <c r="O33" s="90"/>
      <c r="P33" s="62">
        <f>P26+P19+P15+P28</f>
        <v>3274</v>
      </c>
      <c r="Q33" s="62"/>
      <c r="R33" s="62">
        <f>R26+R19+R15+R28</f>
        <v>2873</v>
      </c>
      <c r="S33" s="90"/>
      <c r="T33" s="62">
        <f>T26+T19+T15+T28</f>
        <v>14253</v>
      </c>
      <c r="U33" s="90"/>
    </row>
    <row r="34" ht="36.75" customHeight="1"/>
    <row r="35" spans="16:21" ht="66.75" customHeight="1">
      <c r="P35" s="185" t="str">
        <f>'прил.2'!M32</f>
        <v>И. о. заместителя Генерального директора -
директора ООО «АтомЭнергоСбыт Бизнес» филиала «АтомЭнергоСбыт» Хакасия                                                                                           В.М. Федотов      _____________________________________                                                                                                                                                                                                                                   
</v>
      </c>
      <c r="Q35" s="185"/>
      <c r="R35" s="185"/>
      <c r="S35" s="185"/>
      <c r="T35" s="185"/>
      <c r="U35" s="185"/>
    </row>
    <row r="36" spans="16:21" ht="15.75">
      <c r="P36" s="185"/>
      <c r="Q36" s="185"/>
      <c r="R36" s="185"/>
      <c r="S36" s="185"/>
      <c r="T36" s="185"/>
      <c r="U36" s="185"/>
    </row>
    <row r="37" spans="16:21" ht="15.75">
      <c r="P37" s="185"/>
      <c r="Q37" s="185"/>
      <c r="R37" s="185"/>
      <c r="S37" s="185"/>
      <c r="T37" s="185"/>
      <c r="U37" s="185"/>
    </row>
    <row r="38" spans="16:21" ht="15.75">
      <c r="P38" s="185"/>
      <c r="Q38" s="185"/>
      <c r="R38" s="185"/>
      <c r="S38" s="185"/>
      <c r="T38" s="185"/>
      <c r="U38" s="185"/>
    </row>
    <row r="39" spans="16:21" ht="15.75">
      <c r="P39" s="185"/>
      <c r="Q39" s="185"/>
      <c r="R39" s="185"/>
      <c r="S39" s="185"/>
      <c r="T39" s="185"/>
      <c r="U39" s="185"/>
    </row>
  </sheetData>
  <sheetProtection/>
  <mergeCells count="28">
    <mergeCell ref="P35:U39"/>
    <mergeCell ref="N11:O11"/>
    <mergeCell ref="L11:M11"/>
    <mergeCell ref="L12:M12"/>
    <mergeCell ref="J11:K11"/>
    <mergeCell ref="J12:K12"/>
    <mergeCell ref="T11:U11"/>
    <mergeCell ref="N12:O12"/>
    <mergeCell ref="H11:I11"/>
    <mergeCell ref="H12:I12"/>
    <mergeCell ref="T12:U12"/>
    <mergeCell ref="P11:Q11"/>
    <mergeCell ref="R11:S11"/>
    <mergeCell ref="A10:A13"/>
    <mergeCell ref="B10:B13"/>
    <mergeCell ref="C10:C13"/>
    <mergeCell ref="D10:E11"/>
    <mergeCell ref="F10:U10"/>
    <mergeCell ref="F11:G11"/>
    <mergeCell ref="P12:Q12"/>
    <mergeCell ref="D12:E12"/>
    <mergeCell ref="F12:G12"/>
    <mergeCell ref="A4:S4"/>
    <mergeCell ref="A5:S5"/>
    <mergeCell ref="A7:S7"/>
    <mergeCell ref="A8:S8"/>
    <mergeCell ref="A9:S9"/>
    <mergeCell ref="R12:S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8"/>
  <sheetViews>
    <sheetView view="pageBreakPreview" zoomScale="70" zoomScaleSheetLayoutView="70" zoomScalePageLayoutView="0" workbookViewId="0" topLeftCell="A9">
      <selection activeCell="C38" sqref="C38"/>
    </sheetView>
  </sheetViews>
  <sheetFormatPr defaultColWidth="9.00390625" defaultRowHeight="12.75" outlineLevelCol="1"/>
  <cols>
    <col min="1" max="1" width="13.25390625" style="1" customWidth="1"/>
    <col min="2" max="2" width="102.00390625" style="1" customWidth="1"/>
    <col min="3" max="3" width="30.00390625" style="1" customWidth="1"/>
    <col min="4" max="4" width="20.125" style="1" customWidth="1"/>
    <col min="5" max="6" width="17.25390625" style="1" customWidth="1"/>
    <col min="7" max="7" width="17.25390625" style="1" hidden="1" customWidth="1" outlineLevel="1"/>
    <col min="8" max="8" width="13.00390625" style="1" hidden="1" customWidth="1" outlineLevel="1"/>
    <col min="9" max="9" width="17.25390625" style="1" hidden="1" customWidth="1" outlineLevel="1"/>
    <col min="10" max="10" width="13.00390625" style="1" hidden="1" customWidth="1" outlineLevel="1"/>
    <col min="11" max="11" width="17.25390625" style="1" hidden="1" customWidth="1" outlineLevel="1"/>
    <col min="12" max="12" width="12.625" style="1" hidden="1" customWidth="1" outlineLevel="1"/>
    <col min="13" max="13" width="17.25390625" style="1" hidden="1" customWidth="1" outlineLevel="1"/>
    <col min="14" max="14" width="12.625" style="1" hidden="1" customWidth="1" outlineLevel="1"/>
    <col min="15" max="15" width="17.25390625" style="1" customWidth="1" collapsed="1"/>
    <col min="16" max="20" width="17.25390625" style="1" customWidth="1"/>
    <col min="21" max="22" width="14.25390625" style="1" customWidth="1"/>
    <col min="23" max="23" width="4.375" style="1" customWidth="1"/>
    <col min="24" max="24" width="5.125" style="1" customWidth="1"/>
    <col min="25" max="25" width="5.75390625" style="1" customWidth="1"/>
    <col min="26" max="26" width="6.25390625" style="1" customWidth="1"/>
    <col min="27" max="27" width="6.625" style="1" customWidth="1"/>
    <col min="28" max="28" width="6.25390625" style="1" customWidth="1"/>
    <col min="29" max="30" width="5.75390625" style="1" customWidth="1"/>
    <col min="31" max="31" width="14.75390625" style="1" customWidth="1"/>
    <col min="32" max="41" width="5.75390625" style="1" customWidth="1"/>
    <col min="42" max="16384" width="9.125" style="1" customWidth="1"/>
  </cols>
  <sheetData>
    <row r="1" ht="15.75">
      <c r="T1" s="33" t="s">
        <v>96</v>
      </c>
    </row>
    <row r="2" ht="18.75">
      <c r="T2" s="3" t="s">
        <v>99</v>
      </c>
    </row>
    <row r="4" spans="1:18" ht="15.75">
      <c r="A4" s="178" t="s">
        <v>21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76"/>
      <c r="R4" s="76"/>
    </row>
    <row r="5" spans="1:20" ht="15.75">
      <c r="A5" s="179" t="s">
        <v>181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21"/>
      <c r="R5" s="21"/>
      <c r="S5" s="21"/>
      <c r="T5" s="21"/>
    </row>
    <row r="6" spans="1:20" ht="15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34" ht="18.75">
      <c r="A7" s="163" t="str">
        <f>'прил.3'!A7</f>
        <v>ООО «АтомЭнергоСбыт Бизнес» филиал «АтомЭнергоСбыт» Хакасия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64"/>
      <c r="R7" s="64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</row>
    <row r="8" spans="1:33" ht="15.75">
      <c r="A8" s="165" t="s">
        <v>2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</row>
    <row r="9" spans="1:31" ht="15.75" customHeight="1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1.5" customHeight="1">
      <c r="A10" s="177" t="s">
        <v>3</v>
      </c>
      <c r="B10" s="177" t="s">
        <v>67</v>
      </c>
      <c r="C10" s="177" t="s">
        <v>68</v>
      </c>
      <c r="D10" s="177" t="s">
        <v>109</v>
      </c>
      <c r="E10" s="176" t="s">
        <v>108</v>
      </c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</row>
    <row r="11" spans="1:20" ht="44.25" customHeight="1">
      <c r="A11" s="177"/>
      <c r="B11" s="177"/>
      <c r="C11" s="177"/>
      <c r="D11" s="177"/>
      <c r="E11" s="176" t="s">
        <v>114</v>
      </c>
      <c r="F11" s="176"/>
      <c r="G11" s="176" t="s">
        <v>205</v>
      </c>
      <c r="H11" s="176"/>
      <c r="I11" s="176" t="s">
        <v>206</v>
      </c>
      <c r="J11" s="176"/>
      <c r="K11" s="176" t="s">
        <v>207</v>
      </c>
      <c r="L11" s="176"/>
      <c r="M11" s="176" t="s">
        <v>208</v>
      </c>
      <c r="N11" s="176"/>
      <c r="O11" s="176" t="s">
        <v>115</v>
      </c>
      <c r="P11" s="176"/>
      <c r="Q11" s="176" t="s">
        <v>196</v>
      </c>
      <c r="R11" s="176"/>
      <c r="S11" s="177" t="s">
        <v>70</v>
      </c>
      <c r="T11" s="177"/>
    </row>
    <row r="12" spans="1:20" ht="69.75" customHeight="1">
      <c r="A12" s="177"/>
      <c r="B12" s="177"/>
      <c r="C12" s="177"/>
      <c r="D12" s="177"/>
      <c r="E12" s="176" t="s">
        <v>9</v>
      </c>
      <c r="F12" s="176"/>
      <c r="G12" s="176" t="s">
        <v>9</v>
      </c>
      <c r="H12" s="176"/>
      <c r="I12" s="176" t="s">
        <v>9</v>
      </c>
      <c r="J12" s="176"/>
      <c r="K12" s="176" t="s">
        <v>9</v>
      </c>
      <c r="L12" s="176"/>
      <c r="M12" s="176" t="s">
        <v>9</v>
      </c>
      <c r="N12" s="176"/>
      <c r="O12" s="176" t="s">
        <v>9</v>
      </c>
      <c r="P12" s="176"/>
      <c r="Q12" s="176" t="s">
        <v>9</v>
      </c>
      <c r="R12" s="176"/>
      <c r="S12" s="176" t="s">
        <v>9</v>
      </c>
      <c r="T12" s="176"/>
    </row>
    <row r="13" spans="1:20" ht="37.5" customHeight="1">
      <c r="A13" s="177"/>
      <c r="B13" s="177"/>
      <c r="C13" s="177"/>
      <c r="D13" s="177" t="s">
        <v>11</v>
      </c>
      <c r="E13" s="80" t="s">
        <v>85</v>
      </c>
      <c r="F13" s="80" t="s">
        <v>106</v>
      </c>
      <c r="G13" s="80" t="s">
        <v>85</v>
      </c>
      <c r="H13" s="80" t="s">
        <v>106</v>
      </c>
      <c r="I13" s="80" t="s">
        <v>85</v>
      </c>
      <c r="J13" s="80" t="s">
        <v>106</v>
      </c>
      <c r="K13" s="80" t="s">
        <v>85</v>
      </c>
      <c r="L13" s="80" t="s">
        <v>106</v>
      </c>
      <c r="M13" s="80" t="s">
        <v>85</v>
      </c>
      <c r="N13" s="80" t="s">
        <v>106</v>
      </c>
      <c r="O13" s="80" t="s">
        <v>85</v>
      </c>
      <c r="P13" s="80" t="s">
        <v>107</v>
      </c>
      <c r="Q13" s="80" t="s">
        <v>85</v>
      </c>
      <c r="R13" s="80" t="s">
        <v>107</v>
      </c>
      <c r="S13" s="80" t="s">
        <v>85</v>
      </c>
      <c r="T13" s="80" t="s">
        <v>106</v>
      </c>
    </row>
    <row r="14" spans="1:20" ht="66" customHeight="1">
      <c r="A14" s="177"/>
      <c r="B14" s="177"/>
      <c r="C14" s="177"/>
      <c r="D14" s="177"/>
      <c r="E14" s="7" t="s">
        <v>86</v>
      </c>
      <c r="F14" s="7" t="s">
        <v>86</v>
      </c>
      <c r="G14" s="7" t="s">
        <v>86</v>
      </c>
      <c r="H14" s="7" t="s">
        <v>86</v>
      </c>
      <c r="I14" s="7" t="s">
        <v>86</v>
      </c>
      <c r="J14" s="7" t="s">
        <v>86</v>
      </c>
      <c r="K14" s="7" t="s">
        <v>86</v>
      </c>
      <c r="L14" s="7" t="s">
        <v>86</v>
      </c>
      <c r="M14" s="7" t="s">
        <v>86</v>
      </c>
      <c r="N14" s="7" t="s">
        <v>86</v>
      </c>
      <c r="O14" s="7" t="s">
        <v>86</v>
      </c>
      <c r="P14" s="7" t="s">
        <v>86</v>
      </c>
      <c r="Q14" s="7" t="s">
        <v>86</v>
      </c>
      <c r="R14" s="7" t="s">
        <v>86</v>
      </c>
      <c r="S14" s="7" t="s">
        <v>86</v>
      </c>
      <c r="T14" s="7" t="s">
        <v>86</v>
      </c>
    </row>
    <row r="15" spans="1:20" ht="15.75">
      <c r="A15" s="81">
        <v>1</v>
      </c>
      <c r="B15" s="81">
        <v>2</v>
      </c>
      <c r="C15" s="81">
        <v>3</v>
      </c>
      <c r="D15" s="81">
        <v>4</v>
      </c>
      <c r="E15" s="83" t="s">
        <v>73</v>
      </c>
      <c r="F15" s="83" t="s">
        <v>74</v>
      </c>
      <c r="G15" s="83" t="s">
        <v>73</v>
      </c>
      <c r="H15" s="83" t="s">
        <v>74</v>
      </c>
      <c r="I15" s="83" t="s">
        <v>73</v>
      </c>
      <c r="J15" s="83" t="s">
        <v>74</v>
      </c>
      <c r="K15" s="83" t="s">
        <v>73</v>
      </c>
      <c r="L15" s="83" t="s">
        <v>74</v>
      </c>
      <c r="M15" s="83" t="s">
        <v>73</v>
      </c>
      <c r="N15" s="83" t="s">
        <v>74</v>
      </c>
      <c r="O15" s="83" t="s">
        <v>75</v>
      </c>
      <c r="P15" s="83" t="s">
        <v>76</v>
      </c>
      <c r="Q15" s="83" t="s">
        <v>75</v>
      </c>
      <c r="R15" s="83" t="s">
        <v>76</v>
      </c>
      <c r="S15" s="83" t="s">
        <v>77</v>
      </c>
      <c r="T15" s="83" t="s">
        <v>78</v>
      </c>
    </row>
    <row r="16" spans="1:22" s="28" customFormat="1" ht="39" customHeight="1">
      <c r="A16" s="146">
        <f>'прил.3'!A15</f>
        <v>1</v>
      </c>
      <c r="B16" s="144" t="str">
        <f>'прил.3'!B15</f>
        <v>Приобретение имущества общего и специального назначения для нужд ООО «АтомЭнергоСбыт Бизнес» филиал «АтомЭнергоСбыт» Хакасия</v>
      </c>
      <c r="C16" s="144"/>
      <c r="D16" s="113">
        <f aca="true" t="shared" si="0" ref="D16:T16">SUM(D17:D19)</f>
        <v>19.8036911879561</v>
      </c>
      <c r="E16" s="113">
        <f t="shared" si="0"/>
        <v>0</v>
      </c>
      <c r="F16" s="113">
        <f t="shared" si="0"/>
        <v>19.8036911879561</v>
      </c>
      <c r="G16" s="113">
        <f t="shared" si="0"/>
        <v>0</v>
      </c>
      <c r="H16" s="113">
        <f t="shared" si="0"/>
        <v>0</v>
      </c>
      <c r="I16" s="113">
        <f t="shared" si="0"/>
        <v>0</v>
      </c>
      <c r="J16" s="113">
        <f t="shared" si="0"/>
        <v>0</v>
      </c>
      <c r="K16" s="113">
        <f t="shared" si="0"/>
        <v>0</v>
      </c>
      <c r="L16" s="113">
        <f t="shared" si="0"/>
        <v>0</v>
      </c>
      <c r="M16" s="113">
        <f t="shared" si="0"/>
        <v>0</v>
      </c>
      <c r="N16" s="113">
        <f t="shared" si="0"/>
        <v>19.8036911879561</v>
      </c>
      <c r="O16" s="113">
        <f t="shared" si="0"/>
        <v>0</v>
      </c>
      <c r="P16" s="113">
        <f t="shared" si="0"/>
        <v>0</v>
      </c>
      <c r="Q16" s="113">
        <f t="shared" si="0"/>
        <v>0</v>
      </c>
      <c r="R16" s="113">
        <f t="shared" si="0"/>
        <v>0</v>
      </c>
      <c r="S16" s="113">
        <f t="shared" si="0"/>
        <v>0</v>
      </c>
      <c r="T16" s="113">
        <f t="shared" si="0"/>
        <v>19.8036911879561</v>
      </c>
      <c r="U16" s="70"/>
      <c r="V16" s="70"/>
    </row>
    <row r="17" spans="1:22" s="28" customFormat="1" ht="32.25" customHeight="1">
      <c r="A17" s="114" t="str">
        <f>'прил.3'!A16</f>
        <v>1.1</v>
      </c>
      <c r="B17" s="145" t="str">
        <f>'прил.3'!B16</f>
        <v>Приобретение модульных зданий</v>
      </c>
      <c r="C17" s="145" t="str">
        <f>'прил.3'!C16</f>
        <v>N_REK_OMTO_MOB</v>
      </c>
      <c r="D17" s="114">
        <f>'прил.1'!I14</f>
        <v>18.0555061629561</v>
      </c>
      <c r="E17" s="114">
        <v>0</v>
      </c>
      <c r="F17" s="114">
        <f aca="true" t="shared" si="1" ref="F17:F34">N17</f>
        <v>18.0555061629561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f>'прил.2'!N14</f>
        <v>18.0555061629561</v>
      </c>
      <c r="O17" s="114">
        <v>0</v>
      </c>
      <c r="P17" s="114">
        <f>'прил.2'!O14</f>
        <v>0</v>
      </c>
      <c r="Q17" s="114">
        <v>0</v>
      </c>
      <c r="R17" s="114">
        <f>'прил.2'!P14</f>
        <v>0</v>
      </c>
      <c r="S17" s="114">
        <v>0</v>
      </c>
      <c r="T17" s="114">
        <f aca="true" t="shared" si="2" ref="T17:T34">N17+P17+R17</f>
        <v>18.0555061629561</v>
      </c>
      <c r="U17" s="85"/>
      <c r="V17" s="85"/>
    </row>
    <row r="18" spans="1:22" ht="34.5" customHeight="1">
      <c r="A18" s="114" t="str">
        <f>'прил.3'!A17</f>
        <v>1.2</v>
      </c>
      <c r="B18" s="145" t="str">
        <f>'прил.3'!B17</f>
        <v>Терминал самообслуживания</v>
      </c>
      <c r="C18" s="145" t="str">
        <f>'прил.3'!C17</f>
        <v>N_REK_OMTO_SAM</v>
      </c>
      <c r="D18" s="114">
        <f>'прил.1'!I15/1.2</f>
        <v>1.53882155</v>
      </c>
      <c r="E18" s="114">
        <v>0</v>
      </c>
      <c r="F18" s="114">
        <f t="shared" si="1"/>
        <v>1.53882155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f>'прил.2'!N15</f>
        <v>1.53882155</v>
      </c>
      <c r="O18" s="114">
        <v>0</v>
      </c>
      <c r="P18" s="114">
        <f>'прил.2'!O15</f>
        <v>0</v>
      </c>
      <c r="Q18" s="114">
        <v>0</v>
      </c>
      <c r="R18" s="114">
        <f>'прил.2'!P15</f>
        <v>0</v>
      </c>
      <c r="S18" s="114">
        <v>0</v>
      </c>
      <c r="T18" s="114">
        <f t="shared" si="2"/>
        <v>1.53882155</v>
      </c>
      <c r="U18" s="84"/>
      <c r="V18" s="84"/>
    </row>
    <row r="19" spans="1:22" ht="43.5" customHeight="1">
      <c r="A19" s="114" t="str">
        <f>'прил.3'!A18</f>
        <v>1.3</v>
      </c>
      <c r="B19" s="145" t="str">
        <f>'прил.3'!B18</f>
        <v>Терминал электронной очереди + монтаж</v>
      </c>
      <c r="C19" s="145" t="str">
        <f>'прил.3'!C18</f>
        <v>N_REK_OMTO_TERM</v>
      </c>
      <c r="D19" s="114">
        <f>'прил.1'!I16/1.2</f>
        <v>0.209363475</v>
      </c>
      <c r="E19" s="114">
        <v>0</v>
      </c>
      <c r="F19" s="114">
        <f t="shared" si="1"/>
        <v>0.209363475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f>'прил.2'!N16</f>
        <v>0.209363475</v>
      </c>
      <c r="O19" s="114">
        <v>0</v>
      </c>
      <c r="P19" s="114">
        <f>'прил.2'!O16</f>
        <v>0</v>
      </c>
      <c r="Q19" s="114">
        <v>0</v>
      </c>
      <c r="R19" s="114">
        <f>'прил.2'!P16</f>
        <v>0</v>
      </c>
      <c r="S19" s="114">
        <v>0</v>
      </c>
      <c r="T19" s="114">
        <f t="shared" si="2"/>
        <v>0.209363475</v>
      </c>
      <c r="V19" s="84"/>
    </row>
    <row r="20" spans="1:20" ht="39" customHeight="1">
      <c r="A20" s="146">
        <f>'прил.3'!A19</f>
        <v>2</v>
      </c>
      <c r="B20" s="144" t="str">
        <f>'прил.3'!B19</f>
        <v>Приобретение ИТ-имущества для нужд ООО «АтомЭнергоСбыт Бизнес» филиал «АтомЭнергоСбыт» Хакасия</v>
      </c>
      <c r="C20" s="113"/>
      <c r="D20" s="113">
        <f>SUM(D21:D26)</f>
        <v>6.161129850000001</v>
      </c>
      <c r="E20" s="113">
        <f aca="true" t="shared" si="3" ref="E20:T20">SUM(E21:E26)</f>
        <v>0</v>
      </c>
      <c r="F20" s="113">
        <f t="shared" si="3"/>
        <v>1.7520573583333334</v>
      </c>
      <c r="G20" s="113">
        <f t="shared" si="3"/>
        <v>0</v>
      </c>
      <c r="H20" s="113">
        <f t="shared" si="3"/>
        <v>0</v>
      </c>
      <c r="I20" s="113">
        <f t="shared" si="3"/>
        <v>0</v>
      </c>
      <c r="J20" s="113">
        <f t="shared" si="3"/>
        <v>0</v>
      </c>
      <c r="K20" s="113">
        <f t="shared" si="3"/>
        <v>0</v>
      </c>
      <c r="L20" s="113">
        <f t="shared" si="3"/>
        <v>0</v>
      </c>
      <c r="M20" s="113">
        <f t="shared" si="3"/>
        <v>0</v>
      </c>
      <c r="N20" s="113">
        <f t="shared" si="3"/>
        <v>1.7520573583333334</v>
      </c>
      <c r="O20" s="113">
        <f t="shared" si="3"/>
        <v>0</v>
      </c>
      <c r="P20" s="113">
        <f t="shared" si="3"/>
        <v>2.0396054583333334</v>
      </c>
      <c r="Q20" s="113">
        <f t="shared" si="3"/>
        <v>0</v>
      </c>
      <c r="R20" s="113">
        <f t="shared" si="3"/>
        <v>2.3694670333333336</v>
      </c>
      <c r="S20" s="113">
        <f t="shared" si="3"/>
        <v>0</v>
      </c>
      <c r="T20" s="113">
        <f t="shared" si="3"/>
        <v>6.16112985</v>
      </c>
    </row>
    <row r="21" spans="1:20" ht="25.5" customHeight="1">
      <c r="A21" s="114" t="str">
        <f>'прил.3'!A20</f>
        <v>2.1</v>
      </c>
      <c r="B21" s="145" t="str">
        <f>'прил.3'!B20</f>
        <v>Многофункциональные устройства</v>
      </c>
      <c r="C21" s="145" t="str">
        <f>'прил.3'!C20</f>
        <v>N_REK_IT_MFU</v>
      </c>
      <c r="D21" s="114">
        <f>'прил.1'!I18/1.2</f>
        <v>0.79116725</v>
      </c>
      <c r="E21" s="114">
        <v>0</v>
      </c>
      <c r="F21" s="114">
        <f t="shared" si="1"/>
        <v>0.38383303333333335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f>'прил.2'!N18</f>
        <v>0.38383303333333335</v>
      </c>
      <c r="O21" s="114">
        <v>0</v>
      </c>
      <c r="P21" s="114">
        <f>'прил.2'!O18</f>
        <v>0.19964646666666666</v>
      </c>
      <c r="Q21" s="114">
        <v>0</v>
      </c>
      <c r="R21" s="114">
        <f>'прил.2'!P18</f>
        <v>0.20768775</v>
      </c>
      <c r="S21" s="114">
        <v>0</v>
      </c>
      <c r="T21" s="114">
        <f t="shared" si="2"/>
        <v>0.79116725</v>
      </c>
    </row>
    <row r="22" spans="1:20" ht="15.75">
      <c r="A22" s="114" t="str">
        <f>'прил.3'!A21</f>
        <v>2.2</v>
      </c>
      <c r="B22" s="145" t="str">
        <f>'прил.3'!B21</f>
        <v>KVM переключатель</v>
      </c>
      <c r="C22" s="145" t="str">
        <f>'прил.3'!C21</f>
        <v>N_REK_IT_KVM</v>
      </c>
      <c r="D22" s="114">
        <f>'прил.1'!I19/1.2</f>
        <v>0.4379276000000001</v>
      </c>
      <c r="E22" s="114">
        <v>0</v>
      </c>
      <c r="F22" s="114">
        <f t="shared" si="1"/>
        <v>0.21464118333333335</v>
      </c>
      <c r="G22" s="114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f>'прил.2'!N19</f>
        <v>0.21464118333333335</v>
      </c>
      <c r="O22" s="114">
        <v>0</v>
      </c>
      <c r="P22" s="114">
        <f>'прил.2'!O19</f>
        <v>0.22328641666666668</v>
      </c>
      <c r="Q22" s="114">
        <v>0</v>
      </c>
      <c r="R22" s="114">
        <f>'прил.2'!P19</f>
        <v>0</v>
      </c>
      <c r="S22" s="114">
        <v>0</v>
      </c>
      <c r="T22" s="114">
        <f t="shared" si="2"/>
        <v>0.43792760000000003</v>
      </c>
    </row>
    <row r="23" spans="1:20" ht="15.75">
      <c r="A23" s="114" t="str">
        <f>'прил.3'!A22</f>
        <v>2.3</v>
      </c>
      <c r="B23" s="145" t="str">
        <f>'прил.3'!B22</f>
        <v>Потоковый сканер документов</v>
      </c>
      <c r="C23" s="145" t="str">
        <f>'прил.3'!C22</f>
        <v>N_REK_IT_SCAN</v>
      </c>
      <c r="D23" s="114">
        <f>'прил.1'!I20/1.2</f>
        <v>0.30749461666666666</v>
      </c>
      <c r="E23" s="114">
        <v>0</v>
      </c>
      <c r="F23" s="114">
        <f t="shared" si="1"/>
        <v>0.098478475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f>'прил.2'!N20</f>
        <v>0.098478475</v>
      </c>
      <c r="O23" s="114">
        <v>0</v>
      </c>
      <c r="P23" s="114">
        <f>'прил.2'!O20</f>
        <v>0.10244495</v>
      </c>
      <c r="Q23" s="114">
        <v>0</v>
      </c>
      <c r="R23" s="114">
        <f>'прил.2'!P20</f>
        <v>0.10657119166666666</v>
      </c>
      <c r="S23" s="114">
        <v>0</v>
      </c>
      <c r="T23" s="114">
        <f t="shared" si="2"/>
        <v>0.30749461666666666</v>
      </c>
    </row>
    <row r="24" spans="1:20" ht="15.75">
      <c r="A24" s="114" t="str">
        <f>'прил.3'!A23</f>
        <v>2.4</v>
      </c>
      <c r="B24" s="145" t="str">
        <f>'прил.3'!B23</f>
        <v>Терминал для видео ЦОК</v>
      </c>
      <c r="C24" s="145" t="str">
        <f>'прил.3'!C23</f>
        <v>N_REK_IT_VIDEO</v>
      </c>
      <c r="D24" s="114">
        <f>'прил.1'!I21/1.2</f>
        <v>1.0551046666666668</v>
      </c>
      <c r="E24" s="114">
        <v>0</v>
      </c>
      <c r="F24" s="114">
        <f t="shared" si="1"/>
        <v>1.0551046666666668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f>'прил.2'!N21</f>
        <v>1.0551046666666668</v>
      </c>
      <c r="O24" s="114">
        <v>0</v>
      </c>
      <c r="P24" s="114">
        <f>'прил.2'!O21</f>
        <v>0</v>
      </c>
      <c r="Q24" s="114">
        <v>0</v>
      </c>
      <c r="R24" s="114">
        <f>'прил.2'!P21</f>
        <v>0</v>
      </c>
      <c r="S24" s="114">
        <v>0</v>
      </c>
      <c r="T24" s="114">
        <f t="shared" si="2"/>
        <v>1.0551046666666668</v>
      </c>
    </row>
    <row r="25" spans="1:20" ht="24.75" customHeight="1">
      <c r="A25" s="114" t="str">
        <f>'прил.3'!A24</f>
        <v>2.5</v>
      </c>
      <c r="B25" s="145" t="str">
        <f>'прил.3'!B24</f>
        <v>Рабочие станции (ПК+монитор)</v>
      </c>
      <c r="C25" s="145" t="str">
        <f>'прил.3'!C24</f>
        <v>N_REK_IT_PK</v>
      </c>
      <c r="D25" s="114">
        <f>'прил.1'!I22/1.2</f>
        <v>2.039300041666667</v>
      </c>
      <c r="E25" s="114">
        <v>0</v>
      </c>
      <c r="F25" s="114">
        <f t="shared" si="1"/>
        <v>0</v>
      </c>
      <c r="G25" s="114"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f>'прил.2'!N22</f>
        <v>0</v>
      </c>
      <c r="O25" s="114">
        <v>0</v>
      </c>
      <c r="P25" s="114">
        <f>'прил.2'!O22</f>
        <v>1.514227625</v>
      </c>
      <c r="Q25" s="114">
        <v>0</v>
      </c>
      <c r="R25" s="114">
        <f>'прил.2'!P22</f>
        <v>0.5250724166666667</v>
      </c>
      <c r="S25" s="114">
        <v>0</v>
      </c>
      <c r="T25" s="114">
        <f t="shared" si="2"/>
        <v>2.0393000416666665</v>
      </c>
    </row>
    <row r="26" spans="1:20" ht="15.75">
      <c r="A26" s="114" t="str">
        <f>'прил.3'!A25</f>
        <v>2.6</v>
      </c>
      <c r="B26" s="145" t="str">
        <f>'прил.3'!B25</f>
        <v>Серверы</v>
      </c>
      <c r="C26" s="145" t="str">
        <f>'прил.3'!C25</f>
        <v>N_REK_IT_SERV</v>
      </c>
      <c r="D26" s="114">
        <f>'прил.1'!I23/1.2</f>
        <v>1.5301356750000001</v>
      </c>
      <c r="E26" s="114">
        <v>0</v>
      </c>
      <c r="F26" s="114">
        <f t="shared" si="1"/>
        <v>0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f>'прил.2'!N23</f>
        <v>0</v>
      </c>
      <c r="O26" s="114">
        <v>0</v>
      </c>
      <c r="P26" s="114">
        <f>'прил.2'!O23</f>
        <v>0</v>
      </c>
      <c r="Q26" s="114">
        <v>0</v>
      </c>
      <c r="R26" s="114">
        <f>'прил.2'!P23</f>
        <v>1.5301356750000001</v>
      </c>
      <c r="S26" s="114">
        <v>0</v>
      </c>
      <c r="T26" s="114">
        <f t="shared" si="2"/>
        <v>1.5301356750000001</v>
      </c>
    </row>
    <row r="27" spans="1:20" ht="31.5">
      <c r="A27" s="146">
        <f>'прил.3'!A26</f>
        <v>3</v>
      </c>
      <c r="B27" s="144" t="str">
        <f>'прил.3'!B26</f>
        <v>Оборудование многоквартирных жилых домов интеллектуальной системой учета в целях реализации 522-ФЗ</v>
      </c>
      <c r="C27" s="113"/>
      <c r="D27" s="113">
        <f>'прил.1'!I24/1.2</f>
        <v>221.00270561666667</v>
      </c>
      <c r="E27" s="113">
        <v>0</v>
      </c>
      <c r="F27" s="113">
        <f t="shared" si="1"/>
        <v>123.47991109166666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f>'прил.2'!N24</f>
        <v>123.47991109166666</v>
      </c>
      <c r="O27" s="113">
        <v>0</v>
      </c>
      <c r="P27" s="113">
        <f>'прил.2'!O24</f>
        <v>52.278359125</v>
      </c>
      <c r="Q27" s="113">
        <v>0</v>
      </c>
      <c r="R27" s="113">
        <f>'прил.2'!P24</f>
        <v>45.2444354</v>
      </c>
      <c r="S27" s="113">
        <v>0</v>
      </c>
      <c r="T27" s="113">
        <f t="shared" si="2"/>
        <v>221.00270561666667</v>
      </c>
    </row>
    <row r="28" spans="1:20" ht="31.5">
      <c r="A28" s="114" t="str">
        <f>'прил.3'!A27</f>
        <v>3.1</v>
      </c>
      <c r="B28" s="145" t="str">
        <f>'прил.3'!B27</f>
        <v>Оборудование многоквартирных жилых домов интеллектуальной системой учета в целях реализации 522-ФЗ</v>
      </c>
      <c r="C28" s="145" t="str">
        <f>'прил.3'!C27</f>
        <v>N_REK_ISU_01</v>
      </c>
      <c r="D28" s="114">
        <f>'прил.1'!I25/1.2</f>
        <v>221.00270561666667</v>
      </c>
      <c r="E28" s="114">
        <v>0</v>
      </c>
      <c r="F28" s="114">
        <f>J28+L28+N28</f>
        <v>123.47991109166665</v>
      </c>
      <c r="G28" s="114">
        <v>0</v>
      </c>
      <c r="H28" s="114">
        <v>0</v>
      </c>
      <c r="I28" s="114">
        <v>0</v>
      </c>
      <c r="J28" s="114">
        <v>17.639987298809523</v>
      </c>
      <c r="K28" s="114">
        <v>0</v>
      </c>
      <c r="L28" s="114">
        <v>52.91996189642857</v>
      </c>
      <c r="M28" s="114">
        <v>0</v>
      </c>
      <c r="N28" s="114">
        <v>52.91996189642857</v>
      </c>
      <c r="O28" s="114">
        <v>0</v>
      </c>
      <c r="P28" s="114">
        <f>'прил.2'!O25</f>
        <v>52.278359125</v>
      </c>
      <c r="Q28" s="114">
        <v>0</v>
      </c>
      <c r="R28" s="114">
        <f>'прил.2'!P25</f>
        <v>45.2444354</v>
      </c>
      <c r="S28" s="114">
        <v>0</v>
      </c>
      <c r="T28" s="114">
        <f t="shared" si="2"/>
        <v>150.44275642142856</v>
      </c>
    </row>
    <row r="29" spans="1:20" ht="39.75" customHeight="1">
      <c r="A29" s="146">
        <f>'прил.3'!A28</f>
        <v>4</v>
      </c>
      <c r="B29" s="144" t="str">
        <f>'прил.3'!B28</f>
        <v>Иные проекты</v>
      </c>
      <c r="C29" s="113"/>
      <c r="D29" s="113">
        <f>SUM(D30:D33)</f>
        <v>54.528717300000004</v>
      </c>
      <c r="E29" s="113">
        <f aca="true" t="shared" si="4" ref="E29:T29">SUM(E30:E33)</f>
        <v>0</v>
      </c>
      <c r="F29" s="113">
        <f t="shared" si="4"/>
        <v>54.528717300000004</v>
      </c>
      <c r="G29" s="113">
        <f t="shared" si="4"/>
        <v>0</v>
      </c>
      <c r="H29" s="113">
        <f t="shared" si="4"/>
        <v>0</v>
      </c>
      <c r="I29" s="113">
        <f t="shared" si="4"/>
        <v>0</v>
      </c>
      <c r="J29" s="113">
        <f t="shared" si="4"/>
        <v>54.528717300000004</v>
      </c>
      <c r="K29" s="113">
        <f t="shared" si="4"/>
        <v>0</v>
      </c>
      <c r="L29" s="113">
        <f t="shared" si="4"/>
        <v>0</v>
      </c>
      <c r="M29" s="113">
        <f t="shared" si="4"/>
        <v>0</v>
      </c>
      <c r="N29" s="113">
        <f t="shared" si="4"/>
        <v>0</v>
      </c>
      <c r="O29" s="113">
        <f t="shared" si="4"/>
        <v>0</v>
      </c>
      <c r="P29" s="113">
        <f t="shared" si="4"/>
        <v>0</v>
      </c>
      <c r="Q29" s="113">
        <f t="shared" si="4"/>
        <v>0</v>
      </c>
      <c r="R29" s="113">
        <f t="shared" si="4"/>
        <v>0</v>
      </c>
      <c r="S29" s="113">
        <f t="shared" si="4"/>
        <v>0</v>
      </c>
      <c r="T29" s="113">
        <f t="shared" si="4"/>
        <v>15.82787878</v>
      </c>
    </row>
    <row r="30" spans="1:20" ht="15.75">
      <c r="A30" s="114" t="str">
        <f>'прил.3'!A29</f>
        <v>4.1</v>
      </c>
      <c r="B30" s="145" t="str">
        <f>'прил.3'!B29</f>
        <v>Приобретение объектов недвижимости с.Шира (с кап.ремонтом)</v>
      </c>
      <c r="C30" s="145" t="str">
        <f>'прил.3'!C29</f>
        <v>N_REK_ZD_SH</v>
      </c>
      <c r="D30" s="114">
        <f>'прил.1'!I27</f>
        <v>15.82787878</v>
      </c>
      <c r="E30" s="114">
        <v>0</v>
      </c>
      <c r="F30" s="114">
        <f>D30</f>
        <v>15.82787878</v>
      </c>
      <c r="G30" s="114">
        <v>0</v>
      </c>
      <c r="H30" s="114">
        <v>0</v>
      </c>
      <c r="I30" s="114">
        <v>0</v>
      </c>
      <c r="J30" s="114">
        <f>D30</f>
        <v>15.82787878</v>
      </c>
      <c r="K30" s="114">
        <v>0</v>
      </c>
      <c r="L30" s="114">
        <v>0</v>
      </c>
      <c r="M30" s="114">
        <v>0</v>
      </c>
      <c r="N30" s="114">
        <v>0</v>
      </c>
      <c r="O30" s="114">
        <v>0</v>
      </c>
      <c r="P30" s="114">
        <v>0</v>
      </c>
      <c r="Q30" s="114">
        <v>0</v>
      </c>
      <c r="R30" s="114">
        <v>0</v>
      </c>
      <c r="S30" s="114">
        <f>M30+O30+Q30+I30+G30</f>
        <v>0</v>
      </c>
      <c r="T30" s="114">
        <f>N30+P30+R30+J30+H30</f>
        <v>15.82787878</v>
      </c>
    </row>
    <row r="31" spans="1:20" ht="15.75">
      <c r="A31" s="114" t="str">
        <f>'прил.3'!A30</f>
        <v>4.2</v>
      </c>
      <c r="B31" s="145" t="str">
        <f>'прил.3'!B30</f>
        <v>Приобретение объектов недвижимости с.Аскиз (с кап.ремонтом)</v>
      </c>
      <c r="C31" s="145" t="str">
        <f>'прил.3'!C30</f>
        <v>N_REK_ZD_AS</v>
      </c>
      <c r="D31" s="114">
        <f>'прил.1'!I28</f>
        <v>16.2989466</v>
      </c>
      <c r="E31" s="114">
        <v>0</v>
      </c>
      <c r="F31" s="114">
        <f>D31</f>
        <v>16.2989466</v>
      </c>
      <c r="G31" s="114">
        <v>0</v>
      </c>
      <c r="H31" s="114">
        <v>0</v>
      </c>
      <c r="I31" s="114">
        <v>0</v>
      </c>
      <c r="J31" s="114">
        <f>D31</f>
        <v>16.2989466</v>
      </c>
      <c r="K31" s="114">
        <v>0</v>
      </c>
      <c r="L31" s="114">
        <v>0</v>
      </c>
      <c r="M31" s="114">
        <v>0</v>
      </c>
      <c r="N31" s="114">
        <v>0</v>
      </c>
      <c r="O31" s="114">
        <v>0</v>
      </c>
      <c r="P31" s="114">
        <v>0</v>
      </c>
      <c r="Q31" s="114">
        <v>0</v>
      </c>
      <c r="R31" s="114">
        <v>0</v>
      </c>
      <c r="S31" s="114">
        <f>M31+O31+Q31+I31+G31</f>
        <v>0</v>
      </c>
      <c r="T31" s="114">
        <f t="shared" si="2"/>
        <v>0</v>
      </c>
    </row>
    <row r="32" spans="1:20" ht="15.75">
      <c r="A32" s="114" t="str">
        <f>'прил.3'!A31</f>
        <v>4.3</v>
      </c>
      <c r="B32" s="145" t="str">
        <f>'прил.3'!B31</f>
        <v>Приобретение объектов недвижимости г.Абаза (с кап.ремонтом)</v>
      </c>
      <c r="C32" s="145" t="str">
        <f>'прил.3'!C31</f>
        <v>N_REK_ZD_AB</v>
      </c>
      <c r="D32" s="114">
        <f>'прил.1'!I29</f>
        <v>12.35244508</v>
      </c>
      <c r="E32" s="114">
        <v>0</v>
      </c>
      <c r="F32" s="114">
        <f>D32</f>
        <v>12.35244508</v>
      </c>
      <c r="G32" s="114">
        <v>0</v>
      </c>
      <c r="H32" s="114">
        <v>0</v>
      </c>
      <c r="I32" s="114">
        <v>0</v>
      </c>
      <c r="J32" s="114">
        <f>D32</f>
        <v>12.35244508</v>
      </c>
      <c r="K32" s="114">
        <v>0</v>
      </c>
      <c r="L32" s="114">
        <v>0</v>
      </c>
      <c r="M32" s="114">
        <v>0</v>
      </c>
      <c r="N32" s="114">
        <v>0</v>
      </c>
      <c r="O32" s="114">
        <v>0</v>
      </c>
      <c r="P32" s="114">
        <v>0</v>
      </c>
      <c r="Q32" s="114">
        <v>0</v>
      </c>
      <c r="R32" s="114">
        <v>0</v>
      </c>
      <c r="S32" s="114">
        <f>M32+O32+Q32+I32+G32</f>
        <v>0</v>
      </c>
      <c r="T32" s="114">
        <f t="shared" si="2"/>
        <v>0</v>
      </c>
    </row>
    <row r="33" spans="1:20" ht="15.75">
      <c r="A33" s="114" t="str">
        <f>'прил.3'!A32</f>
        <v>4.4</v>
      </c>
      <c r="B33" s="145" t="str">
        <f>'прил.3'!B32</f>
        <v>Приобретение объектов недвижимости с. Белый Яр (с кап.ремонтом)</v>
      </c>
      <c r="C33" s="145" t="str">
        <f>'прил.3'!C32</f>
        <v>N_REK_ZD_BY</v>
      </c>
      <c r="D33" s="114">
        <f>'прил.1'!I30</f>
        <v>10.04944684</v>
      </c>
      <c r="E33" s="114">
        <v>0</v>
      </c>
      <c r="F33" s="114">
        <f>D33</f>
        <v>10.04944684</v>
      </c>
      <c r="G33" s="114">
        <v>0</v>
      </c>
      <c r="H33" s="114">
        <v>0</v>
      </c>
      <c r="I33" s="114">
        <v>0</v>
      </c>
      <c r="J33" s="114">
        <f>D33</f>
        <v>10.04944684</v>
      </c>
      <c r="K33" s="114">
        <v>0</v>
      </c>
      <c r="L33" s="114">
        <v>0</v>
      </c>
      <c r="M33" s="114">
        <v>0</v>
      </c>
      <c r="N33" s="114">
        <v>0</v>
      </c>
      <c r="O33" s="114">
        <v>0</v>
      </c>
      <c r="P33" s="114">
        <v>0</v>
      </c>
      <c r="Q33" s="114">
        <v>0</v>
      </c>
      <c r="R33" s="114">
        <v>0</v>
      </c>
      <c r="S33" s="114">
        <f>M33+O33+Q33+I33+G33</f>
        <v>0</v>
      </c>
      <c r="T33" s="114">
        <f t="shared" si="2"/>
        <v>0</v>
      </c>
    </row>
    <row r="34" spans="1:20" ht="15.75">
      <c r="A34" s="10"/>
      <c r="B34" s="89" t="s">
        <v>118</v>
      </c>
      <c r="C34" s="90"/>
      <c r="D34" s="90">
        <f>D16+D20+D27+D29</f>
        <v>301.4962439546228</v>
      </c>
      <c r="E34" s="90">
        <v>0</v>
      </c>
      <c r="F34" s="90">
        <f t="shared" si="1"/>
        <v>199.5643769379561</v>
      </c>
      <c r="G34" s="90">
        <v>0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f>'прил.2'!N31</f>
        <v>199.5643769379561</v>
      </c>
      <c r="O34" s="90">
        <v>0</v>
      </c>
      <c r="P34" s="90">
        <f>'прил.2'!O31</f>
        <v>54.317964583333335</v>
      </c>
      <c r="Q34" s="90">
        <v>0</v>
      </c>
      <c r="R34" s="90">
        <f>'прил.2'!P31</f>
        <v>47.61390243333334</v>
      </c>
      <c r="S34" s="90">
        <v>0</v>
      </c>
      <c r="T34" s="90">
        <f t="shared" si="2"/>
        <v>301.4962439546228</v>
      </c>
    </row>
    <row r="35" spans="1:20" ht="15.75">
      <c r="A35" s="71"/>
      <c r="B35" s="72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1:20" ht="15.75">
      <c r="A36" s="71"/>
      <c r="B36" s="72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8" t="str">
        <f>'прил.3'!P35</f>
        <v>И. о. заместителя Генерального директора -
директора ООО «АтомЭнергоСбыт Бизнес» филиала «АтомЭнергоСбыт» Хакасия                                                                                           В.М. Федотов      _____________________________________                                                                                                                                                                                                                                   
</v>
      </c>
      <c r="Q36" s="188"/>
      <c r="R36" s="188"/>
      <c r="S36" s="188"/>
      <c r="T36" s="188"/>
    </row>
    <row r="37" spans="1:20" ht="15.75">
      <c r="A37" s="71"/>
      <c r="B37" s="72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8"/>
      <c r="Q37" s="188"/>
      <c r="R37" s="188"/>
      <c r="S37" s="188"/>
      <c r="T37" s="188"/>
    </row>
    <row r="38" spans="1:20" ht="15.75">
      <c r="A38" s="71"/>
      <c r="B38" s="72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8"/>
      <c r="Q38" s="188"/>
      <c r="R38" s="188"/>
      <c r="S38" s="188"/>
      <c r="T38" s="188"/>
    </row>
    <row r="39" spans="1:20" ht="15.75">
      <c r="A39" s="71"/>
      <c r="B39" s="72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8"/>
      <c r="Q39" s="188"/>
      <c r="R39" s="188"/>
      <c r="S39" s="188"/>
      <c r="T39" s="188"/>
    </row>
    <row r="40" spans="1:20" ht="15.75">
      <c r="A40" s="71"/>
      <c r="B40" s="72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8"/>
      <c r="Q40" s="188"/>
      <c r="R40" s="188"/>
      <c r="S40" s="188"/>
      <c r="T40" s="188"/>
    </row>
    <row r="41" spans="1:20" ht="15.75">
      <c r="A41" s="71"/>
      <c r="B41" s="72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1:20" ht="15.75">
      <c r="A42" s="71"/>
      <c r="B42" s="72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20" ht="15.75">
      <c r="A43" s="71"/>
      <c r="B43" s="72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1:20" ht="15.75">
      <c r="A44" s="71"/>
      <c r="B44" s="72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  <row r="45" spans="1:20" ht="15.75">
      <c r="A45" s="71"/>
      <c r="B45" s="72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</row>
    <row r="46" spans="1:20" ht="15.75">
      <c r="A46" s="71"/>
      <c r="B46" s="72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</row>
    <row r="47" spans="1:20" ht="15.75">
      <c r="A47" s="71"/>
      <c r="B47" s="72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</row>
    <row r="48" spans="1:20" ht="15.75">
      <c r="A48" s="71"/>
      <c r="B48" s="72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1:20" ht="15.75">
      <c r="A49" s="71"/>
      <c r="B49" s="72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</row>
    <row r="50" spans="1:20" ht="15.75">
      <c r="A50" s="71"/>
      <c r="B50" s="72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</row>
    <row r="51" spans="1:20" ht="15.75">
      <c r="A51" s="71"/>
      <c r="B51" s="72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15.75">
      <c r="A52" s="71"/>
      <c r="B52" s="72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15.75">
      <c r="A53" s="71"/>
      <c r="B53" s="72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15.75">
      <c r="A54" s="71"/>
      <c r="B54" s="72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 ht="15.75">
      <c r="A55" s="71"/>
      <c r="B55" s="72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15.75">
      <c r="A56" s="71"/>
      <c r="B56" s="72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15.75">
      <c r="A57" s="71"/>
      <c r="B57" s="72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1:20" ht="15.75">
      <c r="A58" s="71"/>
      <c r="B58" s="72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1:20" ht="15.75">
      <c r="A59" s="71"/>
      <c r="B59" s="72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15.75">
      <c r="A60" s="71"/>
      <c r="B60" s="72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1:20" ht="15.75">
      <c r="A61" s="71"/>
      <c r="B61" s="72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15.75">
      <c r="A62" s="71"/>
      <c r="B62" s="72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20" ht="15.75">
      <c r="A63" s="71"/>
      <c r="B63" s="72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1:20" ht="15.75">
      <c r="A64" s="71"/>
      <c r="B64" s="72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20" ht="15.75">
      <c r="A65" s="71"/>
      <c r="B65" s="72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1:20" ht="15.75">
      <c r="A66" s="71"/>
      <c r="B66" s="72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ht="15.75">
      <c r="A67" s="71"/>
      <c r="B67" s="72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5.75">
      <c r="A68" s="71"/>
      <c r="B68" s="72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 ht="15.75">
      <c r="A69" s="71"/>
      <c r="B69" s="72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15.75">
      <c r="A70" s="71"/>
      <c r="B70" s="72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 ht="15.75">
      <c r="A71" s="71"/>
      <c r="B71" s="72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 ht="15.75">
      <c r="A72" s="71"/>
      <c r="B72" s="72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5.75">
      <c r="A73" s="71"/>
      <c r="B73" s="72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1:20" ht="15.75">
      <c r="A74" s="71"/>
      <c r="B74" s="72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1:20" ht="15.75">
      <c r="A75" s="71"/>
      <c r="B75" s="72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1:20" ht="15.75">
      <c r="A76" s="71"/>
      <c r="B76" s="72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8" spans="1:20" ht="15.75">
      <c r="A78" s="187"/>
      <c r="B78" s="187"/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</row>
  </sheetData>
  <sheetProtection/>
  <mergeCells count="29">
    <mergeCell ref="O12:P12"/>
    <mergeCell ref="G11:H11"/>
    <mergeCell ref="G12:H12"/>
    <mergeCell ref="M11:N11"/>
    <mergeCell ref="M12:N12"/>
    <mergeCell ref="K11:L11"/>
    <mergeCell ref="K12:L12"/>
    <mergeCell ref="I11:J11"/>
    <mergeCell ref="I12:J12"/>
    <mergeCell ref="A4:P4"/>
    <mergeCell ref="A5:P5"/>
    <mergeCell ref="A7:P7"/>
    <mergeCell ref="A8:P8"/>
    <mergeCell ref="A9:T9"/>
    <mergeCell ref="A10:A14"/>
    <mergeCell ref="Q11:R11"/>
    <mergeCell ref="Q12:R12"/>
    <mergeCell ref="S11:T11"/>
    <mergeCell ref="E12:F12"/>
    <mergeCell ref="S12:T12"/>
    <mergeCell ref="A78:T78"/>
    <mergeCell ref="C10:C14"/>
    <mergeCell ref="D10:D12"/>
    <mergeCell ref="E11:F11"/>
    <mergeCell ref="O11:P11"/>
    <mergeCell ref="E10:T10"/>
    <mergeCell ref="D13:D14"/>
    <mergeCell ref="B10:B14"/>
    <mergeCell ref="P36:T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6"/>
  <sheetViews>
    <sheetView view="pageBreakPreview" zoomScale="70" zoomScaleNormal="70" zoomScaleSheetLayoutView="70" zoomScalePageLayoutView="0" workbookViewId="0" topLeftCell="A1">
      <selection activeCell="N34" sqref="N34"/>
    </sheetView>
  </sheetViews>
  <sheetFormatPr defaultColWidth="9.875" defaultRowHeight="12.75"/>
  <cols>
    <col min="1" max="1" width="10.125" style="49" customWidth="1"/>
    <col min="2" max="2" width="89.00390625" style="56" customWidth="1"/>
    <col min="3" max="3" width="18.625" style="47" customWidth="1"/>
    <col min="4" max="5" width="19.00390625" style="47" customWidth="1"/>
    <col min="6" max="6" width="20.25390625" style="47" customWidth="1"/>
    <col min="7" max="7" width="23.75390625" style="47" customWidth="1"/>
    <col min="8" max="8" width="11.00390625" style="47" customWidth="1"/>
    <col min="9" max="249" width="10.25390625" style="47" customWidth="1"/>
    <col min="250" max="250" width="10.125" style="47" customWidth="1"/>
    <col min="251" max="251" width="83.125" style="47" customWidth="1"/>
    <col min="252" max="252" width="12.25390625" style="47" customWidth="1"/>
    <col min="253" max="253" width="9.875" style="47" customWidth="1"/>
    <col min="254" max="16384" width="9.875" style="87" customWidth="1"/>
  </cols>
  <sheetData>
    <row r="1" spans="1:45" ht="18.75">
      <c r="A1" s="1"/>
      <c r="B1" s="1"/>
      <c r="C1" s="1"/>
      <c r="D1" s="1"/>
      <c r="E1" s="1"/>
      <c r="F1" s="2" t="s">
        <v>119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M1" s="1"/>
      <c r="AN1" s="1"/>
      <c r="AO1" s="1"/>
      <c r="AP1" s="1"/>
      <c r="AQ1" s="1"/>
      <c r="AR1" s="1"/>
      <c r="AS1" s="1"/>
    </row>
    <row r="2" spans="1:45" ht="18.75">
      <c r="A2" s="1"/>
      <c r="B2" s="1"/>
      <c r="C2" s="1"/>
      <c r="D2" s="1"/>
      <c r="E2" s="1"/>
      <c r="F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M2" s="1"/>
      <c r="AN2" s="1"/>
      <c r="AO2" s="1"/>
      <c r="AP2" s="1"/>
      <c r="AQ2" s="1"/>
      <c r="AR2" s="1"/>
      <c r="AS2" s="1"/>
    </row>
    <row r="3" spans="1:45" ht="18.75">
      <c r="A3" s="1"/>
      <c r="B3" s="1"/>
      <c r="C3" s="1"/>
      <c r="D3" s="1"/>
      <c r="E3" s="1"/>
      <c r="F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M3" s="1"/>
      <c r="AN3" s="1"/>
      <c r="AO3" s="1"/>
      <c r="AP3" s="1"/>
      <c r="AQ3" s="1"/>
      <c r="AR3" s="1"/>
      <c r="AS3" s="1"/>
    </row>
    <row r="4" spans="1:45" ht="18.75">
      <c r="A4" s="1"/>
      <c r="B4" s="1"/>
      <c r="C4" s="1"/>
      <c r="D4" s="1"/>
      <c r="E4" s="1"/>
      <c r="F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M4" s="1"/>
      <c r="AN4" s="1"/>
      <c r="AO4" s="1"/>
      <c r="AP4" s="1"/>
      <c r="AQ4" s="1"/>
      <c r="AR4" s="1"/>
      <c r="AS4" s="1"/>
    </row>
    <row r="5" spans="1:45" ht="15.75">
      <c r="A5" s="196" t="s">
        <v>21</v>
      </c>
      <c r="B5" s="196"/>
      <c r="C5" s="196"/>
      <c r="D5" s="196"/>
      <c r="E5" s="196"/>
      <c r="F5" s="19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</row>
    <row r="6" spans="1:45" ht="15.75">
      <c r="A6" s="197" t="s">
        <v>120</v>
      </c>
      <c r="B6" s="197"/>
      <c r="C6" s="197"/>
      <c r="D6" s="197"/>
      <c r="E6" s="197"/>
      <c r="F6" s="197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1"/>
      <c r="AN6" s="1"/>
      <c r="AO6" s="1"/>
      <c r="AP6" s="1"/>
      <c r="AQ6" s="1"/>
      <c r="AR6" s="1"/>
      <c r="AS6" s="1"/>
    </row>
    <row r="7" spans="1:6" ht="22.5">
      <c r="A7" s="198"/>
      <c r="B7" s="198"/>
      <c r="C7" s="198"/>
      <c r="D7" s="198"/>
      <c r="E7" s="198"/>
      <c r="F7" s="198"/>
    </row>
    <row r="8" spans="1:6" ht="18.75">
      <c r="A8" s="199" t="str">
        <f>'прил.4'!A7</f>
        <v>ООО «АтомЭнергоСбыт Бизнес» филиал «АтомЭнергоСбыт» Хакасия</v>
      </c>
      <c r="B8" s="199"/>
      <c r="C8" s="199"/>
      <c r="D8" s="199"/>
      <c r="E8" s="199"/>
      <c r="F8" s="199"/>
    </row>
    <row r="9" spans="1:6" ht="15.75">
      <c r="A9" s="200" t="s">
        <v>2</v>
      </c>
      <c r="B9" s="200"/>
      <c r="C9" s="200"/>
      <c r="D9" s="200"/>
      <c r="E9" s="200"/>
      <c r="F9" s="200"/>
    </row>
    <row r="10" spans="1:37" ht="18.75">
      <c r="A10" s="164" t="s">
        <v>195</v>
      </c>
      <c r="B10" s="164"/>
      <c r="C10" s="164"/>
      <c r="D10" s="164"/>
      <c r="E10" s="164"/>
      <c r="F10" s="164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</row>
    <row r="11" spans="1:37" ht="18.75">
      <c r="A11" s="201"/>
      <c r="B11" s="201"/>
      <c r="C11" s="201"/>
      <c r="D11" s="201"/>
      <c r="E11" s="201"/>
      <c r="F11" s="201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</row>
    <row r="12" spans="1:6" ht="16.5" thickBot="1">
      <c r="A12" s="47"/>
      <c r="B12" s="47"/>
      <c r="F12" s="149" t="s">
        <v>22</v>
      </c>
    </row>
    <row r="13" spans="1:6" ht="15.75">
      <c r="A13" s="190" t="s">
        <v>23</v>
      </c>
      <c r="B13" s="192" t="s">
        <v>24</v>
      </c>
      <c r="C13" s="51" t="s">
        <v>114</v>
      </c>
      <c r="D13" s="60" t="s">
        <v>115</v>
      </c>
      <c r="E13" s="60" t="s">
        <v>196</v>
      </c>
      <c r="F13" s="148" t="s">
        <v>25</v>
      </c>
    </row>
    <row r="14" spans="1:6" ht="15.75">
      <c r="A14" s="191"/>
      <c r="B14" s="193"/>
      <c r="C14" s="52" t="s">
        <v>9</v>
      </c>
      <c r="D14" s="52" t="s">
        <v>9</v>
      </c>
      <c r="E14" s="52" t="s">
        <v>9</v>
      </c>
      <c r="F14" s="52" t="s">
        <v>9</v>
      </c>
    </row>
    <row r="15" spans="1:6" ht="15.75">
      <c r="A15" s="53">
        <v>1</v>
      </c>
      <c r="B15" s="54">
        <v>2</v>
      </c>
      <c r="C15" s="55" t="s">
        <v>121</v>
      </c>
      <c r="D15" s="55" t="s">
        <v>26</v>
      </c>
      <c r="E15" s="54">
        <v>5</v>
      </c>
      <c r="F15" s="55" t="s">
        <v>197</v>
      </c>
    </row>
    <row r="16" spans="1:253" s="118" customFormat="1" ht="15.75">
      <c r="A16" s="194" t="s">
        <v>27</v>
      </c>
      <c r="B16" s="195"/>
      <c r="C16" s="115">
        <f>C17</f>
        <v>224.9604076329561</v>
      </c>
      <c r="D16" s="115">
        <f>D17</f>
        <v>65.1815575</v>
      </c>
      <c r="E16" s="115">
        <f>E17</f>
        <v>57.136682920000005</v>
      </c>
      <c r="F16" s="115">
        <f>F17</f>
        <v>347.2786480529561</v>
      </c>
      <c r="G16" s="116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  <c r="IR16" s="117"/>
      <c r="IS16" s="117"/>
    </row>
    <row r="17" spans="1:253" s="118" customFormat="1" ht="15.75">
      <c r="A17" s="119" t="s">
        <v>28</v>
      </c>
      <c r="B17" s="120" t="s">
        <v>29</v>
      </c>
      <c r="C17" s="115">
        <f>C18+C37+C55</f>
        <v>224.9604076329561</v>
      </c>
      <c r="D17" s="115">
        <f>D18+D37+D55</f>
        <v>65.1815575</v>
      </c>
      <c r="E17" s="115">
        <f>E18+E37+E55</f>
        <v>57.136682920000005</v>
      </c>
      <c r="F17" s="115">
        <f>C17+D17+E17</f>
        <v>347.2786480529561</v>
      </c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</row>
    <row r="18" spans="1:253" s="118" customFormat="1" ht="15.75">
      <c r="A18" s="119" t="s">
        <v>30</v>
      </c>
      <c r="B18" s="121" t="s">
        <v>31</v>
      </c>
      <c r="C18" s="115">
        <f>C27</f>
        <v>195.5289772479561</v>
      </c>
      <c r="D18" s="115">
        <f>D27</f>
        <v>33.929589203333336</v>
      </c>
      <c r="E18" s="115">
        <f>E27</f>
        <v>21.630497863333332</v>
      </c>
      <c r="F18" s="115">
        <f>F27</f>
        <v>251.08906431462276</v>
      </c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  <c r="IR18" s="117"/>
      <c r="IS18" s="117"/>
    </row>
    <row r="19" spans="1:253" s="118" customFormat="1" ht="15.75">
      <c r="A19" s="119" t="s">
        <v>32</v>
      </c>
      <c r="B19" s="122" t="s">
        <v>122</v>
      </c>
      <c r="C19" s="123"/>
      <c r="D19" s="123"/>
      <c r="E19" s="123"/>
      <c r="F19" s="115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</row>
    <row r="20" spans="1:253" s="118" customFormat="1" ht="15.75">
      <c r="A20" s="119" t="s">
        <v>123</v>
      </c>
      <c r="B20" s="124" t="s">
        <v>124</v>
      </c>
      <c r="C20" s="123"/>
      <c r="D20" s="123"/>
      <c r="E20" s="123"/>
      <c r="F20" s="115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</row>
    <row r="21" spans="1:253" s="118" customFormat="1" ht="15.75">
      <c r="A21" s="119" t="s">
        <v>125</v>
      </c>
      <c r="B21" s="124" t="s">
        <v>126</v>
      </c>
      <c r="C21" s="123"/>
      <c r="D21" s="123"/>
      <c r="E21" s="123"/>
      <c r="F21" s="115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  <c r="IR21" s="117"/>
      <c r="IS21" s="117"/>
    </row>
    <row r="22" spans="1:253" s="118" customFormat="1" ht="15.75">
      <c r="A22" s="119" t="s">
        <v>127</v>
      </c>
      <c r="B22" s="124" t="s">
        <v>128</v>
      </c>
      <c r="C22" s="123"/>
      <c r="D22" s="123"/>
      <c r="E22" s="123"/>
      <c r="F22" s="115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  <c r="IR22" s="117"/>
      <c r="IS22" s="117"/>
    </row>
    <row r="23" spans="1:253" s="118" customFormat="1" ht="15.75">
      <c r="A23" s="119" t="s">
        <v>129</v>
      </c>
      <c r="B23" s="124" t="s">
        <v>130</v>
      </c>
      <c r="C23" s="123"/>
      <c r="D23" s="123"/>
      <c r="E23" s="123"/>
      <c r="F23" s="115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</row>
    <row r="24" spans="1:253" s="118" customFormat="1" ht="15.75">
      <c r="A24" s="119" t="s">
        <v>131</v>
      </c>
      <c r="B24" s="124" t="s">
        <v>132</v>
      </c>
      <c r="C24" s="123"/>
      <c r="D24" s="123"/>
      <c r="E24" s="123"/>
      <c r="F24" s="115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  <c r="IR24" s="117"/>
      <c r="IS24" s="117"/>
    </row>
    <row r="25" spans="1:253" s="118" customFormat="1" ht="31.5">
      <c r="A25" s="119" t="s">
        <v>133</v>
      </c>
      <c r="B25" s="124" t="s">
        <v>134</v>
      </c>
      <c r="C25" s="123"/>
      <c r="D25" s="123"/>
      <c r="E25" s="123"/>
      <c r="F25" s="115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</row>
    <row r="26" spans="1:253" s="118" customFormat="1" ht="15.75">
      <c r="A26" s="119" t="s">
        <v>135</v>
      </c>
      <c r="B26" s="124" t="s">
        <v>136</v>
      </c>
      <c r="C26" s="123"/>
      <c r="D26" s="123"/>
      <c r="E26" s="123"/>
      <c r="F26" s="115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  <c r="IR26" s="117"/>
      <c r="IS26" s="117"/>
    </row>
    <row r="27" spans="1:253" s="118" customFormat="1" ht="15.75">
      <c r="A27" s="119" t="s">
        <v>137</v>
      </c>
      <c r="B27" s="124" t="s">
        <v>138</v>
      </c>
      <c r="C27" s="123">
        <f>'прил.1'!K31-'прил.5'!C37-'прил.5'!C55</f>
        <v>195.5289772479561</v>
      </c>
      <c r="D27" s="123">
        <f>'прил.1'!S31-'прил.5'!D37-'прил.5'!D55</f>
        <v>33.929589203333336</v>
      </c>
      <c r="E27" s="123">
        <f>'прил.1'!AA31-'прил.5'!E37-'прил.5'!E55</f>
        <v>21.630497863333332</v>
      </c>
      <c r="F27" s="115">
        <f>C27+D27+E27</f>
        <v>251.08906431462276</v>
      </c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  <c r="IR27" s="117"/>
      <c r="IS27" s="117"/>
    </row>
    <row r="28" spans="1:253" s="118" customFormat="1" ht="15.75">
      <c r="A28" s="119" t="s">
        <v>139</v>
      </c>
      <c r="B28" s="124" t="s">
        <v>140</v>
      </c>
      <c r="C28" s="123"/>
      <c r="D28" s="123"/>
      <c r="E28" s="123"/>
      <c r="F28" s="115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17"/>
      <c r="FH28" s="117"/>
      <c r="FI28" s="117"/>
      <c r="FJ28" s="117"/>
      <c r="FK28" s="117"/>
      <c r="FL28" s="117"/>
      <c r="FM28" s="117"/>
      <c r="FN28" s="117"/>
      <c r="FO28" s="117"/>
      <c r="FP28" s="117"/>
      <c r="FQ28" s="117"/>
      <c r="FR28" s="117"/>
      <c r="FS28" s="117"/>
      <c r="FT28" s="117"/>
      <c r="FU28" s="117"/>
      <c r="FV28" s="117"/>
      <c r="FW28" s="117"/>
      <c r="FX28" s="117"/>
      <c r="FY28" s="117"/>
      <c r="FZ28" s="117"/>
      <c r="GA28" s="117"/>
      <c r="GB28" s="117"/>
      <c r="GC28" s="117"/>
      <c r="GD28" s="117"/>
      <c r="GE28" s="117"/>
      <c r="GF28" s="117"/>
      <c r="GG28" s="117"/>
      <c r="GH28" s="117"/>
      <c r="GI28" s="117"/>
      <c r="GJ28" s="117"/>
      <c r="GK28" s="117"/>
      <c r="GL28" s="117"/>
      <c r="GM28" s="117"/>
      <c r="GN28" s="117"/>
      <c r="GO28" s="117"/>
      <c r="GP28" s="117"/>
      <c r="GQ28" s="117"/>
      <c r="GR28" s="117"/>
      <c r="GS28" s="117"/>
      <c r="GT28" s="117"/>
      <c r="GU28" s="117"/>
      <c r="GV28" s="117"/>
      <c r="GW28" s="117"/>
      <c r="GX28" s="117"/>
      <c r="GY28" s="117"/>
      <c r="GZ28" s="117"/>
      <c r="HA28" s="117"/>
      <c r="HB28" s="117"/>
      <c r="HC28" s="117"/>
      <c r="HD28" s="117"/>
      <c r="HE28" s="117"/>
      <c r="HF28" s="117"/>
      <c r="HG28" s="117"/>
      <c r="HH28" s="117"/>
      <c r="HI28" s="117"/>
      <c r="HJ28" s="117"/>
      <c r="HK28" s="117"/>
      <c r="HL28" s="117"/>
      <c r="HM28" s="117"/>
      <c r="HN28" s="117"/>
      <c r="HO28" s="117"/>
      <c r="HP28" s="117"/>
      <c r="HQ28" s="117"/>
      <c r="HR28" s="117"/>
      <c r="HS28" s="117"/>
      <c r="HT28" s="117"/>
      <c r="HU28" s="117"/>
      <c r="HV28" s="117"/>
      <c r="HW28" s="117"/>
      <c r="HX28" s="117"/>
      <c r="HY28" s="117"/>
      <c r="HZ28" s="117"/>
      <c r="IA28" s="117"/>
      <c r="IB28" s="117"/>
      <c r="IC28" s="117"/>
      <c r="ID28" s="117"/>
      <c r="IE28" s="117"/>
      <c r="IF28" s="117"/>
      <c r="IG28" s="117"/>
      <c r="IH28" s="117"/>
      <c r="II28" s="117"/>
      <c r="IJ28" s="117"/>
      <c r="IK28" s="117"/>
      <c r="IL28" s="117"/>
      <c r="IM28" s="117"/>
      <c r="IN28" s="117"/>
      <c r="IO28" s="117"/>
      <c r="IP28" s="117"/>
      <c r="IQ28" s="117"/>
      <c r="IR28" s="117"/>
      <c r="IS28" s="117"/>
    </row>
    <row r="29" spans="1:253" s="118" customFormat="1" ht="31.5">
      <c r="A29" s="119" t="s">
        <v>141</v>
      </c>
      <c r="B29" s="124" t="s">
        <v>142</v>
      </c>
      <c r="C29" s="123"/>
      <c r="D29" s="123"/>
      <c r="E29" s="123"/>
      <c r="F29" s="115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7"/>
      <c r="FJ29" s="117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7"/>
      <c r="FX29" s="117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7"/>
      <c r="GK29" s="117"/>
      <c r="GL29" s="117"/>
      <c r="GM29" s="117"/>
      <c r="GN29" s="117"/>
      <c r="GO29" s="117"/>
      <c r="GP29" s="117"/>
      <c r="GQ29" s="117"/>
      <c r="GR29" s="117"/>
      <c r="GS29" s="117"/>
      <c r="GT29" s="117"/>
      <c r="GU29" s="117"/>
      <c r="GV29" s="117"/>
      <c r="GW29" s="117"/>
      <c r="GX29" s="117"/>
      <c r="GY29" s="117"/>
      <c r="GZ29" s="117"/>
      <c r="HA29" s="117"/>
      <c r="HB29" s="117"/>
      <c r="HC29" s="117"/>
      <c r="HD29" s="117"/>
      <c r="HE29" s="117"/>
      <c r="HF29" s="117"/>
      <c r="HG29" s="117"/>
      <c r="HH29" s="117"/>
      <c r="HI29" s="117"/>
      <c r="HJ29" s="117"/>
      <c r="HK29" s="117"/>
      <c r="HL29" s="117"/>
      <c r="HM29" s="117"/>
      <c r="HN29" s="117"/>
      <c r="HO29" s="117"/>
      <c r="HP29" s="117"/>
      <c r="HQ29" s="117"/>
      <c r="HR29" s="117"/>
      <c r="HS29" s="117"/>
      <c r="HT29" s="117"/>
      <c r="HU29" s="117"/>
      <c r="HV29" s="117"/>
      <c r="HW29" s="117"/>
      <c r="HX29" s="117"/>
      <c r="HY29" s="117"/>
      <c r="HZ29" s="117"/>
      <c r="IA29" s="117"/>
      <c r="IB29" s="117"/>
      <c r="IC29" s="117"/>
      <c r="ID29" s="117"/>
      <c r="IE29" s="117"/>
      <c r="IF29" s="117"/>
      <c r="IG29" s="117"/>
      <c r="IH29" s="117"/>
      <c r="II29" s="117"/>
      <c r="IJ29" s="117"/>
      <c r="IK29" s="117"/>
      <c r="IL29" s="117"/>
      <c r="IM29" s="117"/>
      <c r="IN29" s="117"/>
      <c r="IO29" s="117"/>
      <c r="IP29" s="117"/>
      <c r="IQ29" s="117"/>
      <c r="IR29" s="117"/>
      <c r="IS29" s="117"/>
    </row>
    <row r="30" spans="1:253" s="118" customFormat="1" ht="15.75">
      <c r="A30" s="119" t="s">
        <v>143</v>
      </c>
      <c r="B30" s="124" t="s">
        <v>144</v>
      </c>
      <c r="C30" s="123"/>
      <c r="D30" s="123"/>
      <c r="E30" s="123"/>
      <c r="F30" s="115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17"/>
      <c r="FH30" s="117"/>
      <c r="FI30" s="117"/>
      <c r="FJ30" s="117"/>
      <c r="FK30" s="117"/>
      <c r="FL30" s="117"/>
      <c r="FM30" s="117"/>
      <c r="FN30" s="117"/>
      <c r="FO30" s="117"/>
      <c r="FP30" s="117"/>
      <c r="FQ30" s="117"/>
      <c r="FR30" s="117"/>
      <c r="FS30" s="117"/>
      <c r="FT30" s="117"/>
      <c r="FU30" s="117"/>
      <c r="FV30" s="117"/>
      <c r="FW30" s="117"/>
      <c r="FX30" s="117"/>
      <c r="FY30" s="117"/>
      <c r="FZ30" s="117"/>
      <c r="GA30" s="117"/>
      <c r="GB30" s="117"/>
      <c r="GC30" s="117"/>
      <c r="GD30" s="117"/>
      <c r="GE30" s="117"/>
      <c r="GF30" s="117"/>
      <c r="GG30" s="117"/>
      <c r="GH30" s="117"/>
      <c r="GI30" s="117"/>
      <c r="GJ30" s="117"/>
      <c r="GK30" s="117"/>
      <c r="GL30" s="117"/>
      <c r="GM30" s="117"/>
      <c r="GN30" s="117"/>
      <c r="GO30" s="117"/>
      <c r="GP30" s="117"/>
      <c r="GQ30" s="117"/>
      <c r="GR30" s="117"/>
      <c r="GS30" s="117"/>
      <c r="GT30" s="117"/>
      <c r="GU30" s="117"/>
      <c r="GV30" s="117"/>
      <c r="GW30" s="117"/>
      <c r="GX30" s="117"/>
      <c r="GY30" s="117"/>
      <c r="GZ30" s="117"/>
      <c r="HA30" s="117"/>
      <c r="HB30" s="117"/>
      <c r="HC30" s="117"/>
      <c r="HD30" s="117"/>
      <c r="HE30" s="117"/>
      <c r="HF30" s="117"/>
      <c r="HG30" s="117"/>
      <c r="HH30" s="117"/>
      <c r="HI30" s="117"/>
      <c r="HJ30" s="117"/>
      <c r="HK30" s="117"/>
      <c r="HL30" s="117"/>
      <c r="HM30" s="117"/>
      <c r="HN30" s="117"/>
      <c r="HO30" s="117"/>
      <c r="HP30" s="117"/>
      <c r="HQ30" s="117"/>
      <c r="HR30" s="117"/>
      <c r="HS30" s="117"/>
      <c r="HT30" s="117"/>
      <c r="HU30" s="117"/>
      <c r="HV30" s="117"/>
      <c r="HW30" s="117"/>
      <c r="HX30" s="117"/>
      <c r="HY30" s="117"/>
      <c r="HZ30" s="117"/>
      <c r="IA30" s="117"/>
      <c r="IB30" s="117"/>
      <c r="IC30" s="117"/>
      <c r="ID30" s="117"/>
      <c r="IE30" s="117"/>
      <c r="IF30" s="117"/>
      <c r="IG30" s="117"/>
      <c r="IH30" s="117"/>
      <c r="II30" s="117"/>
      <c r="IJ30" s="117"/>
      <c r="IK30" s="117"/>
      <c r="IL30" s="117"/>
      <c r="IM30" s="117"/>
      <c r="IN30" s="117"/>
      <c r="IO30" s="117"/>
      <c r="IP30" s="117"/>
      <c r="IQ30" s="117"/>
      <c r="IR30" s="117"/>
      <c r="IS30" s="117"/>
    </row>
    <row r="31" spans="1:253" s="118" customFormat="1" ht="15.75">
      <c r="A31" s="119" t="s">
        <v>145</v>
      </c>
      <c r="B31" s="124" t="s">
        <v>146</v>
      </c>
      <c r="C31" s="123"/>
      <c r="D31" s="123"/>
      <c r="E31" s="123"/>
      <c r="F31" s="115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17"/>
      <c r="FH31" s="117"/>
      <c r="FI31" s="117"/>
      <c r="FJ31" s="117"/>
      <c r="FK31" s="117"/>
      <c r="FL31" s="117"/>
      <c r="FM31" s="117"/>
      <c r="FN31" s="117"/>
      <c r="FO31" s="117"/>
      <c r="FP31" s="117"/>
      <c r="FQ31" s="117"/>
      <c r="FR31" s="117"/>
      <c r="FS31" s="117"/>
      <c r="FT31" s="117"/>
      <c r="FU31" s="117"/>
      <c r="FV31" s="117"/>
      <c r="FW31" s="117"/>
      <c r="FX31" s="117"/>
      <c r="FY31" s="117"/>
      <c r="FZ31" s="117"/>
      <c r="GA31" s="117"/>
      <c r="GB31" s="117"/>
      <c r="GC31" s="117"/>
      <c r="GD31" s="117"/>
      <c r="GE31" s="117"/>
      <c r="GF31" s="117"/>
      <c r="GG31" s="117"/>
      <c r="GH31" s="117"/>
      <c r="GI31" s="117"/>
      <c r="GJ31" s="117"/>
      <c r="GK31" s="117"/>
      <c r="GL31" s="117"/>
      <c r="GM31" s="117"/>
      <c r="GN31" s="117"/>
      <c r="GO31" s="117"/>
      <c r="GP31" s="117"/>
      <c r="GQ31" s="117"/>
      <c r="GR31" s="117"/>
      <c r="GS31" s="117"/>
      <c r="GT31" s="117"/>
      <c r="GU31" s="117"/>
      <c r="GV31" s="117"/>
      <c r="GW31" s="117"/>
      <c r="GX31" s="117"/>
      <c r="GY31" s="117"/>
      <c r="GZ31" s="117"/>
      <c r="HA31" s="117"/>
      <c r="HB31" s="117"/>
      <c r="HC31" s="117"/>
      <c r="HD31" s="117"/>
      <c r="HE31" s="117"/>
      <c r="HF31" s="117"/>
      <c r="HG31" s="117"/>
      <c r="HH31" s="117"/>
      <c r="HI31" s="117"/>
      <c r="HJ31" s="117"/>
      <c r="HK31" s="117"/>
      <c r="HL31" s="117"/>
      <c r="HM31" s="117"/>
      <c r="HN31" s="117"/>
      <c r="HO31" s="117"/>
      <c r="HP31" s="117"/>
      <c r="HQ31" s="117"/>
      <c r="HR31" s="117"/>
      <c r="HS31" s="117"/>
      <c r="HT31" s="117"/>
      <c r="HU31" s="117"/>
      <c r="HV31" s="117"/>
      <c r="HW31" s="117"/>
      <c r="HX31" s="117"/>
      <c r="HY31" s="117"/>
      <c r="HZ31" s="117"/>
      <c r="IA31" s="117"/>
      <c r="IB31" s="117"/>
      <c r="IC31" s="117"/>
      <c r="ID31" s="117"/>
      <c r="IE31" s="117"/>
      <c r="IF31" s="117"/>
      <c r="IG31" s="117"/>
      <c r="IH31" s="117"/>
      <c r="II31" s="117"/>
      <c r="IJ31" s="117"/>
      <c r="IK31" s="117"/>
      <c r="IL31" s="117"/>
      <c r="IM31" s="117"/>
      <c r="IN31" s="117"/>
      <c r="IO31" s="117"/>
      <c r="IP31" s="117"/>
      <c r="IQ31" s="117"/>
      <c r="IR31" s="117"/>
      <c r="IS31" s="117"/>
    </row>
    <row r="32" spans="1:253" s="118" customFormat="1" ht="31.5">
      <c r="A32" s="119" t="s">
        <v>33</v>
      </c>
      <c r="B32" s="122" t="s">
        <v>147</v>
      </c>
      <c r="C32" s="123"/>
      <c r="D32" s="123"/>
      <c r="E32" s="123"/>
      <c r="F32" s="123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17"/>
      <c r="FH32" s="117"/>
      <c r="FI32" s="117"/>
      <c r="FJ32" s="117"/>
      <c r="FK32" s="117"/>
      <c r="FL32" s="117"/>
      <c r="FM32" s="117"/>
      <c r="FN32" s="117"/>
      <c r="FO32" s="117"/>
      <c r="FP32" s="117"/>
      <c r="FQ32" s="117"/>
      <c r="FR32" s="117"/>
      <c r="FS32" s="117"/>
      <c r="FT32" s="117"/>
      <c r="FU32" s="117"/>
      <c r="FV32" s="117"/>
      <c r="FW32" s="117"/>
      <c r="FX32" s="117"/>
      <c r="FY32" s="117"/>
      <c r="FZ32" s="117"/>
      <c r="GA32" s="117"/>
      <c r="GB32" s="117"/>
      <c r="GC32" s="117"/>
      <c r="GD32" s="117"/>
      <c r="GE32" s="117"/>
      <c r="GF32" s="117"/>
      <c r="GG32" s="117"/>
      <c r="GH32" s="117"/>
      <c r="GI32" s="117"/>
      <c r="GJ32" s="117"/>
      <c r="GK32" s="117"/>
      <c r="GL32" s="117"/>
      <c r="GM32" s="117"/>
      <c r="GN32" s="117"/>
      <c r="GO32" s="117"/>
      <c r="GP32" s="117"/>
      <c r="GQ32" s="117"/>
      <c r="GR32" s="117"/>
      <c r="GS32" s="117"/>
      <c r="GT32" s="117"/>
      <c r="GU32" s="117"/>
      <c r="GV32" s="117"/>
      <c r="GW32" s="117"/>
      <c r="GX32" s="117"/>
      <c r="GY32" s="117"/>
      <c r="GZ32" s="117"/>
      <c r="HA32" s="117"/>
      <c r="HB32" s="117"/>
      <c r="HC32" s="117"/>
      <c r="HD32" s="117"/>
      <c r="HE32" s="117"/>
      <c r="HF32" s="117"/>
      <c r="HG32" s="117"/>
      <c r="HH32" s="117"/>
      <c r="HI32" s="117"/>
      <c r="HJ32" s="117"/>
      <c r="HK32" s="117"/>
      <c r="HL32" s="117"/>
      <c r="HM32" s="117"/>
      <c r="HN32" s="117"/>
      <c r="HO32" s="117"/>
      <c r="HP32" s="117"/>
      <c r="HQ32" s="117"/>
      <c r="HR32" s="117"/>
      <c r="HS32" s="117"/>
      <c r="HT32" s="117"/>
      <c r="HU32" s="117"/>
      <c r="HV32" s="117"/>
      <c r="HW32" s="117"/>
      <c r="HX32" s="117"/>
      <c r="HY32" s="117"/>
      <c r="HZ32" s="117"/>
      <c r="IA32" s="117"/>
      <c r="IB32" s="117"/>
      <c r="IC32" s="117"/>
      <c r="ID32" s="117"/>
      <c r="IE32" s="117"/>
      <c r="IF32" s="117"/>
      <c r="IG32" s="117"/>
      <c r="IH32" s="117"/>
      <c r="II32" s="117"/>
      <c r="IJ32" s="117"/>
      <c r="IK32" s="117"/>
      <c r="IL32" s="117"/>
      <c r="IM32" s="117"/>
      <c r="IN32" s="117"/>
      <c r="IO32" s="117"/>
      <c r="IP32" s="117"/>
      <c r="IQ32" s="117"/>
      <c r="IR32" s="117"/>
      <c r="IS32" s="117"/>
    </row>
    <row r="33" spans="1:253" s="118" customFormat="1" ht="15.75">
      <c r="A33" s="119" t="s">
        <v>34</v>
      </c>
      <c r="B33" s="122" t="s">
        <v>148</v>
      </c>
      <c r="C33" s="123"/>
      <c r="D33" s="123"/>
      <c r="E33" s="123"/>
      <c r="F33" s="115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17"/>
      <c r="FH33" s="117"/>
      <c r="FI33" s="117"/>
      <c r="FJ33" s="117"/>
      <c r="FK33" s="117"/>
      <c r="FL33" s="117"/>
      <c r="FM33" s="117"/>
      <c r="FN33" s="117"/>
      <c r="FO33" s="117"/>
      <c r="FP33" s="117"/>
      <c r="FQ33" s="117"/>
      <c r="FR33" s="117"/>
      <c r="FS33" s="117"/>
      <c r="FT33" s="117"/>
      <c r="FU33" s="117"/>
      <c r="FV33" s="117"/>
      <c r="FW33" s="117"/>
      <c r="FX33" s="117"/>
      <c r="FY33" s="117"/>
      <c r="FZ33" s="117"/>
      <c r="GA33" s="117"/>
      <c r="GB33" s="117"/>
      <c r="GC33" s="117"/>
      <c r="GD33" s="117"/>
      <c r="GE33" s="117"/>
      <c r="GF33" s="117"/>
      <c r="GG33" s="117"/>
      <c r="GH33" s="117"/>
      <c r="GI33" s="117"/>
      <c r="GJ33" s="117"/>
      <c r="GK33" s="117"/>
      <c r="GL33" s="117"/>
      <c r="GM33" s="117"/>
      <c r="GN33" s="117"/>
      <c r="GO33" s="117"/>
      <c r="GP33" s="117"/>
      <c r="GQ33" s="117"/>
      <c r="GR33" s="117"/>
      <c r="GS33" s="117"/>
      <c r="GT33" s="117"/>
      <c r="GU33" s="117"/>
      <c r="GV33" s="117"/>
      <c r="GW33" s="117"/>
      <c r="GX33" s="117"/>
      <c r="GY33" s="117"/>
      <c r="GZ33" s="117"/>
      <c r="HA33" s="117"/>
      <c r="HB33" s="117"/>
      <c r="HC33" s="117"/>
      <c r="HD33" s="117"/>
      <c r="HE33" s="117"/>
      <c r="HF33" s="117"/>
      <c r="HG33" s="117"/>
      <c r="HH33" s="117"/>
      <c r="HI33" s="117"/>
      <c r="HJ33" s="117"/>
      <c r="HK33" s="117"/>
      <c r="HL33" s="117"/>
      <c r="HM33" s="117"/>
      <c r="HN33" s="117"/>
      <c r="HO33" s="117"/>
      <c r="HP33" s="117"/>
      <c r="HQ33" s="117"/>
      <c r="HR33" s="117"/>
      <c r="HS33" s="117"/>
      <c r="HT33" s="117"/>
      <c r="HU33" s="117"/>
      <c r="HV33" s="117"/>
      <c r="HW33" s="117"/>
      <c r="HX33" s="117"/>
      <c r="HY33" s="117"/>
      <c r="HZ33" s="117"/>
      <c r="IA33" s="117"/>
      <c r="IB33" s="117"/>
      <c r="IC33" s="117"/>
      <c r="ID33" s="117"/>
      <c r="IE33" s="117"/>
      <c r="IF33" s="117"/>
      <c r="IG33" s="117"/>
      <c r="IH33" s="117"/>
      <c r="II33" s="117"/>
      <c r="IJ33" s="117"/>
      <c r="IK33" s="117"/>
      <c r="IL33" s="117"/>
      <c r="IM33" s="117"/>
      <c r="IN33" s="117"/>
      <c r="IO33" s="117"/>
      <c r="IP33" s="117"/>
      <c r="IQ33" s="117"/>
      <c r="IR33" s="117"/>
      <c r="IS33" s="117"/>
    </row>
    <row r="34" spans="1:253" s="118" customFormat="1" ht="31.5">
      <c r="A34" s="119" t="s">
        <v>149</v>
      </c>
      <c r="B34" s="124" t="s">
        <v>150</v>
      </c>
      <c r="C34" s="123"/>
      <c r="D34" s="123"/>
      <c r="E34" s="123"/>
      <c r="F34" s="115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17"/>
      <c r="FH34" s="117"/>
      <c r="FI34" s="117"/>
      <c r="FJ34" s="117"/>
      <c r="FK34" s="117"/>
      <c r="FL34" s="117"/>
      <c r="FM34" s="117"/>
      <c r="FN34" s="117"/>
      <c r="FO34" s="117"/>
      <c r="FP34" s="117"/>
      <c r="FQ34" s="117"/>
      <c r="FR34" s="117"/>
      <c r="FS34" s="117"/>
      <c r="FT34" s="117"/>
      <c r="FU34" s="117"/>
      <c r="FV34" s="117"/>
      <c r="FW34" s="117"/>
      <c r="FX34" s="117"/>
      <c r="FY34" s="117"/>
      <c r="FZ34" s="117"/>
      <c r="GA34" s="117"/>
      <c r="GB34" s="117"/>
      <c r="GC34" s="117"/>
      <c r="GD34" s="117"/>
      <c r="GE34" s="117"/>
      <c r="GF34" s="117"/>
      <c r="GG34" s="117"/>
      <c r="GH34" s="117"/>
      <c r="GI34" s="117"/>
      <c r="GJ34" s="117"/>
      <c r="GK34" s="117"/>
      <c r="GL34" s="117"/>
      <c r="GM34" s="117"/>
      <c r="GN34" s="117"/>
      <c r="GO34" s="117"/>
      <c r="GP34" s="117"/>
      <c r="GQ34" s="117"/>
      <c r="GR34" s="117"/>
      <c r="GS34" s="117"/>
      <c r="GT34" s="117"/>
      <c r="GU34" s="117"/>
      <c r="GV34" s="117"/>
      <c r="GW34" s="117"/>
      <c r="GX34" s="117"/>
      <c r="GY34" s="117"/>
      <c r="GZ34" s="117"/>
      <c r="HA34" s="117"/>
      <c r="HB34" s="117"/>
      <c r="HC34" s="117"/>
      <c r="HD34" s="117"/>
      <c r="HE34" s="117"/>
      <c r="HF34" s="117"/>
      <c r="HG34" s="117"/>
      <c r="HH34" s="117"/>
      <c r="HI34" s="117"/>
      <c r="HJ34" s="117"/>
      <c r="HK34" s="117"/>
      <c r="HL34" s="117"/>
      <c r="HM34" s="117"/>
      <c r="HN34" s="117"/>
      <c r="HO34" s="117"/>
      <c r="HP34" s="117"/>
      <c r="HQ34" s="117"/>
      <c r="HR34" s="117"/>
      <c r="HS34" s="117"/>
      <c r="HT34" s="117"/>
      <c r="HU34" s="117"/>
      <c r="HV34" s="117"/>
      <c r="HW34" s="117"/>
      <c r="HX34" s="117"/>
      <c r="HY34" s="117"/>
      <c r="HZ34" s="117"/>
      <c r="IA34" s="117"/>
      <c r="IB34" s="117"/>
      <c r="IC34" s="117"/>
      <c r="ID34" s="117"/>
      <c r="IE34" s="117"/>
      <c r="IF34" s="117"/>
      <c r="IG34" s="117"/>
      <c r="IH34" s="117"/>
      <c r="II34" s="117"/>
      <c r="IJ34" s="117"/>
      <c r="IK34" s="117"/>
      <c r="IL34" s="117"/>
      <c r="IM34" s="117"/>
      <c r="IN34" s="117"/>
      <c r="IO34" s="117"/>
      <c r="IP34" s="117"/>
      <c r="IQ34" s="117"/>
      <c r="IR34" s="117"/>
      <c r="IS34" s="117"/>
    </row>
    <row r="35" spans="1:253" s="118" customFormat="1" ht="15.75">
      <c r="A35" s="119" t="s">
        <v>151</v>
      </c>
      <c r="B35" s="124" t="s">
        <v>152</v>
      </c>
      <c r="C35" s="123"/>
      <c r="D35" s="123"/>
      <c r="E35" s="123"/>
      <c r="F35" s="115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17"/>
      <c r="DL35" s="117"/>
      <c r="DM35" s="117"/>
      <c r="DN35" s="117"/>
      <c r="DO35" s="117"/>
      <c r="DP35" s="117"/>
      <c r="DQ35" s="117"/>
      <c r="DR35" s="117"/>
      <c r="DS35" s="117"/>
      <c r="DT35" s="117"/>
      <c r="DU35" s="117"/>
      <c r="DV35" s="117"/>
      <c r="DW35" s="117"/>
      <c r="DX35" s="117"/>
      <c r="DY35" s="117"/>
      <c r="DZ35" s="117"/>
      <c r="EA35" s="117"/>
      <c r="EB35" s="117"/>
      <c r="EC35" s="117"/>
      <c r="ED35" s="117"/>
      <c r="EE35" s="117"/>
      <c r="EF35" s="117"/>
      <c r="EG35" s="117"/>
      <c r="EH35" s="117"/>
      <c r="EI35" s="117"/>
      <c r="EJ35" s="117"/>
      <c r="EK35" s="117"/>
      <c r="EL35" s="117"/>
      <c r="EM35" s="117"/>
      <c r="EN35" s="117"/>
      <c r="EO35" s="117"/>
      <c r="EP35" s="117"/>
      <c r="EQ35" s="117"/>
      <c r="ER35" s="117"/>
      <c r="ES35" s="117"/>
      <c r="ET35" s="117"/>
      <c r="EU35" s="117"/>
      <c r="EV35" s="117"/>
      <c r="EW35" s="117"/>
      <c r="EX35" s="117"/>
      <c r="EY35" s="117"/>
      <c r="EZ35" s="117"/>
      <c r="FA35" s="117"/>
      <c r="FB35" s="117"/>
      <c r="FC35" s="117"/>
      <c r="FD35" s="117"/>
      <c r="FE35" s="117"/>
      <c r="FF35" s="117"/>
      <c r="FG35" s="117"/>
      <c r="FH35" s="117"/>
      <c r="FI35" s="117"/>
      <c r="FJ35" s="117"/>
      <c r="FK35" s="117"/>
      <c r="FL35" s="117"/>
      <c r="FM35" s="117"/>
      <c r="FN35" s="117"/>
      <c r="FO35" s="117"/>
      <c r="FP35" s="117"/>
      <c r="FQ35" s="117"/>
      <c r="FR35" s="117"/>
      <c r="FS35" s="117"/>
      <c r="FT35" s="117"/>
      <c r="FU35" s="117"/>
      <c r="FV35" s="117"/>
      <c r="FW35" s="117"/>
      <c r="FX35" s="117"/>
      <c r="FY35" s="117"/>
      <c r="FZ35" s="117"/>
      <c r="GA35" s="117"/>
      <c r="GB35" s="117"/>
      <c r="GC35" s="117"/>
      <c r="GD35" s="117"/>
      <c r="GE35" s="117"/>
      <c r="GF35" s="117"/>
      <c r="GG35" s="117"/>
      <c r="GH35" s="117"/>
      <c r="GI35" s="117"/>
      <c r="GJ35" s="117"/>
      <c r="GK35" s="117"/>
      <c r="GL35" s="117"/>
      <c r="GM35" s="117"/>
      <c r="GN35" s="117"/>
      <c r="GO35" s="117"/>
      <c r="GP35" s="117"/>
      <c r="GQ35" s="117"/>
      <c r="GR35" s="117"/>
      <c r="GS35" s="117"/>
      <c r="GT35" s="117"/>
      <c r="GU35" s="117"/>
      <c r="GV35" s="117"/>
      <c r="GW35" s="117"/>
      <c r="GX35" s="117"/>
      <c r="GY35" s="117"/>
      <c r="GZ35" s="117"/>
      <c r="HA35" s="117"/>
      <c r="HB35" s="117"/>
      <c r="HC35" s="117"/>
      <c r="HD35" s="117"/>
      <c r="HE35" s="117"/>
      <c r="HF35" s="117"/>
      <c r="HG35" s="117"/>
      <c r="HH35" s="117"/>
      <c r="HI35" s="117"/>
      <c r="HJ35" s="117"/>
      <c r="HK35" s="117"/>
      <c r="HL35" s="117"/>
      <c r="HM35" s="117"/>
      <c r="HN35" s="117"/>
      <c r="HO35" s="117"/>
      <c r="HP35" s="117"/>
      <c r="HQ35" s="117"/>
      <c r="HR35" s="117"/>
      <c r="HS35" s="117"/>
      <c r="HT35" s="117"/>
      <c r="HU35" s="117"/>
      <c r="HV35" s="117"/>
      <c r="HW35" s="117"/>
      <c r="HX35" s="117"/>
      <c r="HY35" s="117"/>
      <c r="HZ35" s="117"/>
      <c r="IA35" s="117"/>
      <c r="IB35" s="117"/>
      <c r="IC35" s="117"/>
      <c r="ID35" s="117"/>
      <c r="IE35" s="117"/>
      <c r="IF35" s="117"/>
      <c r="IG35" s="117"/>
      <c r="IH35" s="117"/>
      <c r="II35" s="117"/>
      <c r="IJ35" s="117"/>
      <c r="IK35" s="117"/>
      <c r="IL35" s="117"/>
      <c r="IM35" s="117"/>
      <c r="IN35" s="117"/>
      <c r="IO35" s="117"/>
      <c r="IP35" s="117"/>
      <c r="IQ35" s="117"/>
      <c r="IR35" s="117"/>
      <c r="IS35" s="117"/>
    </row>
    <row r="36" spans="1:253" s="118" customFormat="1" ht="15.75">
      <c r="A36" s="119" t="s">
        <v>153</v>
      </c>
      <c r="B36" s="122" t="s">
        <v>35</v>
      </c>
      <c r="C36" s="123"/>
      <c r="D36" s="123"/>
      <c r="E36" s="123"/>
      <c r="F36" s="115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17"/>
      <c r="FH36" s="117"/>
      <c r="FI36" s="117"/>
      <c r="FJ36" s="117"/>
      <c r="FK36" s="117"/>
      <c r="FL36" s="117"/>
      <c r="FM36" s="117"/>
      <c r="FN36" s="117"/>
      <c r="FO36" s="117"/>
      <c r="FP36" s="117"/>
      <c r="FQ36" s="117"/>
      <c r="FR36" s="117"/>
      <c r="FS36" s="117"/>
      <c r="FT36" s="117"/>
      <c r="FU36" s="117"/>
      <c r="FV36" s="117"/>
      <c r="FW36" s="117"/>
      <c r="FX36" s="117"/>
      <c r="FY36" s="117"/>
      <c r="FZ36" s="117"/>
      <c r="GA36" s="117"/>
      <c r="GB36" s="117"/>
      <c r="GC36" s="117"/>
      <c r="GD36" s="117"/>
      <c r="GE36" s="117"/>
      <c r="GF36" s="117"/>
      <c r="GG36" s="117"/>
      <c r="GH36" s="117"/>
      <c r="GI36" s="117"/>
      <c r="GJ36" s="117"/>
      <c r="GK36" s="117"/>
      <c r="GL36" s="117"/>
      <c r="GM36" s="117"/>
      <c r="GN36" s="117"/>
      <c r="GO36" s="117"/>
      <c r="GP36" s="117"/>
      <c r="GQ36" s="117"/>
      <c r="GR36" s="117"/>
      <c r="GS36" s="117"/>
      <c r="GT36" s="117"/>
      <c r="GU36" s="117"/>
      <c r="GV36" s="117"/>
      <c r="GW36" s="117"/>
      <c r="GX36" s="117"/>
      <c r="GY36" s="117"/>
      <c r="GZ36" s="117"/>
      <c r="HA36" s="117"/>
      <c r="HB36" s="117"/>
      <c r="HC36" s="117"/>
      <c r="HD36" s="117"/>
      <c r="HE36" s="117"/>
      <c r="HF36" s="117"/>
      <c r="HG36" s="117"/>
      <c r="HH36" s="117"/>
      <c r="HI36" s="117"/>
      <c r="HJ36" s="117"/>
      <c r="HK36" s="117"/>
      <c r="HL36" s="117"/>
      <c r="HM36" s="117"/>
      <c r="HN36" s="117"/>
      <c r="HO36" s="117"/>
      <c r="HP36" s="117"/>
      <c r="HQ36" s="117"/>
      <c r="HR36" s="117"/>
      <c r="HS36" s="117"/>
      <c r="HT36" s="117"/>
      <c r="HU36" s="117"/>
      <c r="HV36" s="117"/>
      <c r="HW36" s="117"/>
      <c r="HX36" s="117"/>
      <c r="HY36" s="117"/>
      <c r="HZ36" s="117"/>
      <c r="IA36" s="117"/>
      <c r="IB36" s="117"/>
      <c r="IC36" s="117"/>
      <c r="ID36" s="117"/>
      <c r="IE36" s="117"/>
      <c r="IF36" s="117"/>
      <c r="IG36" s="117"/>
      <c r="IH36" s="117"/>
      <c r="II36" s="117"/>
      <c r="IJ36" s="117"/>
      <c r="IK36" s="117"/>
      <c r="IL36" s="117"/>
      <c r="IM36" s="117"/>
      <c r="IN36" s="117"/>
      <c r="IO36" s="117"/>
      <c r="IP36" s="117"/>
      <c r="IQ36" s="117"/>
      <c r="IR36" s="117"/>
      <c r="IS36" s="117"/>
    </row>
    <row r="37" spans="1:253" s="118" customFormat="1" ht="15.75">
      <c r="A37" s="119" t="s">
        <v>36</v>
      </c>
      <c r="B37" s="122" t="s">
        <v>37</v>
      </c>
      <c r="C37" s="115">
        <f>C38</f>
        <v>4.03539969</v>
      </c>
      <c r="D37" s="115">
        <f>D38</f>
        <v>20.38837538</v>
      </c>
      <c r="E37" s="115">
        <f>E38</f>
        <v>25.98340457</v>
      </c>
      <c r="F37" s="115">
        <f>C37+D37+E37</f>
        <v>50.407179639999995</v>
      </c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117"/>
      <c r="EA37" s="117"/>
      <c r="EB37" s="117"/>
      <c r="EC37" s="117"/>
      <c r="ED37" s="117"/>
      <c r="EE37" s="117"/>
      <c r="EF37" s="117"/>
      <c r="EG37" s="117"/>
      <c r="EH37" s="117"/>
      <c r="EI37" s="117"/>
      <c r="EJ37" s="117"/>
      <c r="EK37" s="117"/>
      <c r="EL37" s="117"/>
      <c r="EM37" s="117"/>
      <c r="EN37" s="117"/>
      <c r="EO37" s="117"/>
      <c r="EP37" s="117"/>
      <c r="EQ37" s="117"/>
      <c r="ER37" s="117"/>
      <c r="ES37" s="117"/>
      <c r="ET37" s="117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7"/>
      <c r="FJ37" s="117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7"/>
      <c r="FX37" s="117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7"/>
      <c r="GK37" s="117"/>
      <c r="GL37" s="117"/>
      <c r="GM37" s="117"/>
      <c r="GN37" s="117"/>
      <c r="GO37" s="117"/>
      <c r="GP37" s="117"/>
      <c r="GQ37" s="117"/>
      <c r="GR37" s="117"/>
      <c r="GS37" s="117"/>
      <c r="GT37" s="117"/>
      <c r="GU37" s="117"/>
      <c r="GV37" s="117"/>
      <c r="GW37" s="117"/>
      <c r="GX37" s="117"/>
      <c r="GY37" s="117"/>
      <c r="GZ37" s="117"/>
      <c r="HA37" s="117"/>
      <c r="HB37" s="117"/>
      <c r="HC37" s="117"/>
      <c r="HD37" s="117"/>
      <c r="HE37" s="117"/>
      <c r="HF37" s="117"/>
      <c r="HG37" s="117"/>
      <c r="HH37" s="117"/>
      <c r="HI37" s="117"/>
      <c r="HJ37" s="117"/>
      <c r="HK37" s="117"/>
      <c r="HL37" s="117"/>
      <c r="HM37" s="117"/>
      <c r="HN37" s="117"/>
      <c r="HO37" s="117"/>
      <c r="HP37" s="117"/>
      <c r="HQ37" s="117"/>
      <c r="HR37" s="117"/>
      <c r="HS37" s="117"/>
      <c r="HT37" s="117"/>
      <c r="HU37" s="117"/>
      <c r="HV37" s="117"/>
      <c r="HW37" s="117"/>
      <c r="HX37" s="117"/>
      <c r="HY37" s="117"/>
      <c r="HZ37" s="117"/>
      <c r="IA37" s="117"/>
      <c r="IB37" s="117"/>
      <c r="IC37" s="117"/>
      <c r="ID37" s="117"/>
      <c r="IE37" s="117"/>
      <c r="IF37" s="117"/>
      <c r="IG37" s="117"/>
      <c r="IH37" s="117"/>
      <c r="II37" s="117"/>
      <c r="IJ37" s="117"/>
      <c r="IK37" s="117"/>
      <c r="IL37" s="117"/>
      <c r="IM37" s="117"/>
      <c r="IN37" s="117"/>
      <c r="IO37" s="117"/>
      <c r="IP37" s="117"/>
      <c r="IQ37" s="117"/>
      <c r="IR37" s="117"/>
      <c r="IS37" s="117"/>
    </row>
    <row r="38" spans="1:253" s="118" customFormat="1" ht="15.75">
      <c r="A38" s="119" t="s">
        <v>38</v>
      </c>
      <c r="B38" s="122" t="s">
        <v>154</v>
      </c>
      <c r="C38" s="115">
        <f>C43</f>
        <v>4.03539969</v>
      </c>
      <c r="D38" s="115">
        <f>D43</f>
        <v>20.38837538</v>
      </c>
      <c r="E38" s="115">
        <f>E43</f>
        <v>25.98340457</v>
      </c>
      <c r="F38" s="115">
        <f>C38+D38+E38</f>
        <v>50.407179639999995</v>
      </c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7"/>
      <c r="DF38" s="117"/>
      <c r="DG38" s="117"/>
      <c r="DH38" s="117"/>
      <c r="DI38" s="117"/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7"/>
      <c r="EA38" s="117"/>
      <c r="EB38" s="117"/>
      <c r="EC38" s="117"/>
      <c r="ED38" s="117"/>
      <c r="EE38" s="117"/>
      <c r="EF38" s="117"/>
      <c r="EG38" s="117"/>
      <c r="EH38" s="117"/>
      <c r="EI38" s="117"/>
      <c r="EJ38" s="117"/>
      <c r="EK38" s="117"/>
      <c r="EL38" s="117"/>
      <c r="EM38" s="117"/>
      <c r="EN38" s="117"/>
      <c r="EO38" s="117"/>
      <c r="EP38" s="117"/>
      <c r="EQ38" s="117"/>
      <c r="ER38" s="117"/>
      <c r="ES38" s="117"/>
      <c r="ET38" s="117"/>
      <c r="EU38" s="117"/>
      <c r="EV38" s="117"/>
      <c r="EW38" s="117"/>
      <c r="EX38" s="117"/>
      <c r="EY38" s="117"/>
      <c r="EZ38" s="117"/>
      <c r="FA38" s="117"/>
      <c r="FB38" s="117"/>
      <c r="FC38" s="117"/>
      <c r="FD38" s="117"/>
      <c r="FE38" s="117"/>
      <c r="FF38" s="117"/>
      <c r="FG38" s="117"/>
      <c r="FH38" s="117"/>
      <c r="FI38" s="117"/>
      <c r="FJ38" s="117"/>
      <c r="FK38" s="117"/>
      <c r="FL38" s="117"/>
      <c r="FM38" s="117"/>
      <c r="FN38" s="117"/>
      <c r="FO38" s="117"/>
      <c r="FP38" s="117"/>
      <c r="FQ38" s="117"/>
      <c r="FR38" s="117"/>
      <c r="FS38" s="117"/>
      <c r="FT38" s="117"/>
      <c r="FU38" s="117"/>
      <c r="FV38" s="117"/>
      <c r="FW38" s="117"/>
      <c r="FX38" s="117"/>
      <c r="FY38" s="117"/>
      <c r="FZ38" s="117"/>
      <c r="GA38" s="117"/>
      <c r="GB38" s="117"/>
      <c r="GC38" s="117"/>
      <c r="GD38" s="117"/>
      <c r="GE38" s="117"/>
      <c r="GF38" s="117"/>
      <c r="GG38" s="117"/>
      <c r="GH38" s="117"/>
      <c r="GI38" s="117"/>
      <c r="GJ38" s="117"/>
      <c r="GK38" s="117"/>
      <c r="GL38" s="117"/>
      <c r="GM38" s="117"/>
      <c r="GN38" s="117"/>
      <c r="GO38" s="117"/>
      <c r="GP38" s="117"/>
      <c r="GQ38" s="117"/>
      <c r="GR38" s="117"/>
      <c r="GS38" s="117"/>
      <c r="GT38" s="117"/>
      <c r="GU38" s="117"/>
      <c r="GV38" s="117"/>
      <c r="GW38" s="117"/>
      <c r="GX38" s="117"/>
      <c r="GY38" s="117"/>
      <c r="GZ38" s="117"/>
      <c r="HA38" s="117"/>
      <c r="HB38" s="117"/>
      <c r="HC38" s="117"/>
      <c r="HD38" s="117"/>
      <c r="HE38" s="117"/>
      <c r="HF38" s="117"/>
      <c r="HG38" s="117"/>
      <c r="HH38" s="117"/>
      <c r="HI38" s="117"/>
      <c r="HJ38" s="117"/>
      <c r="HK38" s="117"/>
      <c r="HL38" s="117"/>
      <c r="HM38" s="117"/>
      <c r="HN38" s="117"/>
      <c r="HO38" s="117"/>
      <c r="HP38" s="117"/>
      <c r="HQ38" s="117"/>
      <c r="HR38" s="117"/>
      <c r="HS38" s="117"/>
      <c r="HT38" s="117"/>
      <c r="HU38" s="117"/>
      <c r="HV38" s="117"/>
      <c r="HW38" s="117"/>
      <c r="HX38" s="117"/>
      <c r="HY38" s="117"/>
      <c r="HZ38" s="117"/>
      <c r="IA38" s="117"/>
      <c r="IB38" s="117"/>
      <c r="IC38" s="117"/>
      <c r="ID38" s="117"/>
      <c r="IE38" s="117"/>
      <c r="IF38" s="117"/>
      <c r="IG38" s="117"/>
      <c r="IH38" s="117"/>
      <c r="II38" s="117"/>
      <c r="IJ38" s="117"/>
      <c r="IK38" s="117"/>
      <c r="IL38" s="117"/>
      <c r="IM38" s="117"/>
      <c r="IN38" s="117"/>
      <c r="IO38" s="117"/>
      <c r="IP38" s="117"/>
      <c r="IQ38" s="117"/>
      <c r="IR38" s="117"/>
      <c r="IS38" s="117"/>
    </row>
    <row r="39" spans="1:253" s="118" customFormat="1" ht="15.75">
      <c r="A39" s="119" t="s">
        <v>97</v>
      </c>
      <c r="B39" s="124" t="s">
        <v>155</v>
      </c>
      <c r="C39" s="123"/>
      <c r="D39" s="123"/>
      <c r="E39" s="123"/>
      <c r="F39" s="115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7"/>
      <c r="EB39" s="117"/>
      <c r="EC39" s="117"/>
      <c r="ED39" s="117"/>
      <c r="EE39" s="117"/>
      <c r="EF39" s="117"/>
      <c r="EG39" s="117"/>
      <c r="EH39" s="117"/>
      <c r="EI39" s="117"/>
      <c r="EJ39" s="117"/>
      <c r="EK39" s="117"/>
      <c r="EL39" s="117"/>
      <c r="EM39" s="117"/>
      <c r="EN39" s="117"/>
      <c r="EO39" s="117"/>
      <c r="EP39" s="117"/>
      <c r="EQ39" s="117"/>
      <c r="ER39" s="117"/>
      <c r="ES39" s="117"/>
      <c r="ET39" s="117"/>
      <c r="EU39" s="117"/>
      <c r="EV39" s="117"/>
      <c r="EW39" s="117"/>
      <c r="EX39" s="117"/>
      <c r="EY39" s="117"/>
      <c r="EZ39" s="117"/>
      <c r="FA39" s="117"/>
      <c r="FB39" s="117"/>
      <c r="FC39" s="117"/>
      <c r="FD39" s="117"/>
      <c r="FE39" s="117"/>
      <c r="FF39" s="117"/>
      <c r="FG39" s="117"/>
      <c r="FH39" s="117"/>
      <c r="FI39" s="117"/>
      <c r="FJ39" s="117"/>
      <c r="FK39" s="117"/>
      <c r="FL39" s="117"/>
      <c r="FM39" s="117"/>
      <c r="FN39" s="117"/>
      <c r="FO39" s="117"/>
      <c r="FP39" s="117"/>
      <c r="FQ39" s="117"/>
      <c r="FR39" s="117"/>
      <c r="FS39" s="117"/>
      <c r="FT39" s="117"/>
      <c r="FU39" s="117"/>
      <c r="FV39" s="117"/>
      <c r="FW39" s="117"/>
      <c r="FX39" s="117"/>
      <c r="FY39" s="117"/>
      <c r="FZ39" s="117"/>
      <c r="GA39" s="117"/>
      <c r="GB39" s="117"/>
      <c r="GC39" s="117"/>
      <c r="GD39" s="117"/>
      <c r="GE39" s="117"/>
      <c r="GF39" s="117"/>
      <c r="GG39" s="117"/>
      <c r="GH39" s="117"/>
      <c r="GI39" s="117"/>
      <c r="GJ39" s="117"/>
      <c r="GK39" s="117"/>
      <c r="GL39" s="117"/>
      <c r="GM39" s="117"/>
      <c r="GN39" s="117"/>
      <c r="GO39" s="117"/>
      <c r="GP39" s="117"/>
      <c r="GQ39" s="117"/>
      <c r="GR39" s="117"/>
      <c r="GS39" s="117"/>
      <c r="GT39" s="117"/>
      <c r="GU39" s="117"/>
      <c r="GV39" s="117"/>
      <c r="GW39" s="117"/>
      <c r="GX39" s="117"/>
      <c r="GY39" s="117"/>
      <c r="GZ39" s="117"/>
      <c r="HA39" s="117"/>
      <c r="HB39" s="117"/>
      <c r="HC39" s="117"/>
      <c r="HD39" s="117"/>
      <c r="HE39" s="117"/>
      <c r="HF39" s="117"/>
      <c r="HG39" s="117"/>
      <c r="HH39" s="117"/>
      <c r="HI39" s="117"/>
      <c r="HJ39" s="117"/>
      <c r="HK39" s="117"/>
      <c r="HL39" s="117"/>
      <c r="HM39" s="117"/>
      <c r="HN39" s="117"/>
      <c r="HO39" s="117"/>
      <c r="HP39" s="117"/>
      <c r="HQ39" s="117"/>
      <c r="HR39" s="117"/>
      <c r="HS39" s="117"/>
      <c r="HT39" s="117"/>
      <c r="HU39" s="117"/>
      <c r="HV39" s="117"/>
      <c r="HW39" s="117"/>
      <c r="HX39" s="117"/>
      <c r="HY39" s="117"/>
      <c r="HZ39" s="117"/>
      <c r="IA39" s="117"/>
      <c r="IB39" s="117"/>
      <c r="IC39" s="117"/>
      <c r="ID39" s="117"/>
      <c r="IE39" s="117"/>
      <c r="IF39" s="117"/>
      <c r="IG39" s="117"/>
      <c r="IH39" s="117"/>
      <c r="II39" s="117"/>
      <c r="IJ39" s="117"/>
      <c r="IK39" s="117"/>
      <c r="IL39" s="117"/>
      <c r="IM39" s="117"/>
      <c r="IN39" s="117"/>
      <c r="IO39" s="117"/>
      <c r="IP39" s="117"/>
      <c r="IQ39" s="117"/>
      <c r="IR39" s="117"/>
      <c r="IS39" s="117"/>
    </row>
    <row r="40" spans="1:253" s="118" customFormat="1" ht="15.75">
      <c r="A40" s="119" t="s">
        <v>156</v>
      </c>
      <c r="B40" s="124" t="s">
        <v>157</v>
      </c>
      <c r="C40" s="123"/>
      <c r="D40" s="123"/>
      <c r="E40" s="123"/>
      <c r="F40" s="115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117"/>
      <c r="FI40" s="117"/>
      <c r="FJ40" s="117"/>
      <c r="FK40" s="117"/>
      <c r="FL40" s="117"/>
      <c r="FM40" s="117"/>
      <c r="FN40" s="117"/>
      <c r="FO40" s="117"/>
      <c r="FP40" s="117"/>
      <c r="FQ40" s="117"/>
      <c r="FR40" s="117"/>
      <c r="FS40" s="117"/>
      <c r="FT40" s="117"/>
      <c r="FU40" s="117"/>
      <c r="FV40" s="117"/>
      <c r="FW40" s="117"/>
      <c r="FX40" s="117"/>
      <c r="FY40" s="117"/>
      <c r="FZ40" s="117"/>
      <c r="GA40" s="117"/>
      <c r="GB40" s="117"/>
      <c r="GC40" s="117"/>
      <c r="GD40" s="117"/>
      <c r="GE40" s="117"/>
      <c r="GF40" s="117"/>
      <c r="GG40" s="117"/>
      <c r="GH40" s="117"/>
      <c r="GI40" s="117"/>
      <c r="GJ40" s="117"/>
      <c r="GK40" s="117"/>
      <c r="GL40" s="117"/>
      <c r="GM40" s="117"/>
      <c r="GN40" s="117"/>
      <c r="GO40" s="117"/>
      <c r="GP40" s="117"/>
      <c r="GQ40" s="117"/>
      <c r="GR40" s="117"/>
      <c r="GS40" s="117"/>
      <c r="GT40" s="117"/>
      <c r="GU40" s="117"/>
      <c r="GV40" s="117"/>
      <c r="GW40" s="117"/>
      <c r="GX40" s="117"/>
      <c r="GY40" s="117"/>
      <c r="GZ40" s="117"/>
      <c r="HA40" s="117"/>
      <c r="HB40" s="117"/>
      <c r="HC40" s="117"/>
      <c r="HD40" s="117"/>
      <c r="HE40" s="117"/>
      <c r="HF40" s="117"/>
      <c r="HG40" s="117"/>
      <c r="HH40" s="117"/>
      <c r="HI40" s="117"/>
      <c r="HJ40" s="117"/>
      <c r="HK40" s="117"/>
      <c r="HL40" s="117"/>
      <c r="HM40" s="117"/>
      <c r="HN40" s="117"/>
      <c r="HO40" s="117"/>
      <c r="HP40" s="117"/>
      <c r="HQ40" s="117"/>
      <c r="HR40" s="117"/>
      <c r="HS40" s="117"/>
      <c r="HT40" s="117"/>
      <c r="HU40" s="117"/>
      <c r="HV40" s="117"/>
      <c r="HW40" s="117"/>
      <c r="HX40" s="117"/>
      <c r="HY40" s="117"/>
      <c r="HZ40" s="117"/>
      <c r="IA40" s="117"/>
      <c r="IB40" s="117"/>
      <c r="IC40" s="117"/>
      <c r="ID40" s="117"/>
      <c r="IE40" s="117"/>
      <c r="IF40" s="117"/>
      <c r="IG40" s="117"/>
      <c r="IH40" s="117"/>
      <c r="II40" s="117"/>
      <c r="IJ40" s="117"/>
      <c r="IK40" s="117"/>
      <c r="IL40" s="117"/>
      <c r="IM40" s="117"/>
      <c r="IN40" s="117"/>
      <c r="IO40" s="117"/>
      <c r="IP40" s="117"/>
      <c r="IQ40" s="117"/>
      <c r="IR40" s="117"/>
      <c r="IS40" s="117"/>
    </row>
    <row r="41" spans="1:253" s="118" customFormat="1" ht="15.75">
      <c r="A41" s="119" t="s">
        <v>158</v>
      </c>
      <c r="B41" s="124" t="s">
        <v>159</v>
      </c>
      <c r="C41" s="123"/>
      <c r="D41" s="123"/>
      <c r="E41" s="123"/>
      <c r="F41" s="115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17"/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17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117"/>
      <c r="FI41" s="117"/>
      <c r="FJ41" s="117"/>
      <c r="FK41" s="117"/>
      <c r="FL41" s="117"/>
      <c r="FM41" s="117"/>
      <c r="FN41" s="117"/>
      <c r="FO41" s="117"/>
      <c r="FP41" s="117"/>
      <c r="FQ41" s="117"/>
      <c r="FR41" s="117"/>
      <c r="FS41" s="117"/>
      <c r="FT41" s="117"/>
      <c r="FU41" s="117"/>
      <c r="FV41" s="117"/>
      <c r="FW41" s="117"/>
      <c r="FX41" s="117"/>
      <c r="FY41" s="117"/>
      <c r="FZ41" s="117"/>
      <c r="GA41" s="117"/>
      <c r="GB41" s="117"/>
      <c r="GC41" s="117"/>
      <c r="GD41" s="117"/>
      <c r="GE41" s="117"/>
      <c r="GF41" s="117"/>
      <c r="GG41" s="117"/>
      <c r="GH41" s="117"/>
      <c r="GI41" s="117"/>
      <c r="GJ41" s="117"/>
      <c r="GK41" s="117"/>
      <c r="GL41" s="117"/>
      <c r="GM41" s="117"/>
      <c r="GN41" s="117"/>
      <c r="GO41" s="117"/>
      <c r="GP41" s="117"/>
      <c r="GQ41" s="117"/>
      <c r="GR41" s="117"/>
      <c r="GS41" s="117"/>
      <c r="GT41" s="117"/>
      <c r="GU41" s="117"/>
      <c r="GV41" s="117"/>
      <c r="GW41" s="117"/>
      <c r="GX41" s="117"/>
      <c r="GY41" s="117"/>
      <c r="GZ41" s="117"/>
      <c r="HA41" s="117"/>
      <c r="HB41" s="117"/>
      <c r="HC41" s="117"/>
      <c r="HD41" s="117"/>
      <c r="HE41" s="117"/>
      <c r="HF41" s="117"/>
      <c r="HG41" s="117"/>
      <c r="HH41" s="117"/>
      <c r="HI41" s="117"/>
      <c r="HJ41" s="117"/>
      <c r="HK41" s="117"/>
      <c r="HL41" s="117"/>
      <c r="HM41" s="117"/>
      <c r="HN41" s="117"/>
      <c r="HO41" s="117"/>
      <c r="HP41" s="117"/>
      <c r="HQ41" s="117"/>
      <c r="HR41" s="117"/>
      <c r="HS41" s="117"/>
      <c r="HT41" s="117"/>
      <c r="HU41" s="117"/>
      <c r="HV41" s="117"/>
      <c r="HW41" s="117"/>
      <c r="HX41" s="117"/>
      <c r="HY41" s="117"/>
      <c r="HZ41" s="117"/>
      <c r="IA41" s="117"/>
      <c r="IB41" s="117"/>
      <c r="IC41" s="117"/>
      <c r="ID41" s="117"/>
      <c r="IE41" s="117"/>
      <c r="IF41" s="117"/>
      <c r="IG41" s="117"/>
      <c r="IH41" s="117"/>
      <c r="II41" s="117"/>
      <c r="IJ41" s="117"/>
      <c r="IK41" s="117"/>
      <c r="IL41" s="117"/>
      <c r="IM41" s="117"/>
      <c r="IN41" s="117"/>
      <c r="IO41" s="117"/>
      <c r="IP41" s="117"/>
      <c r="IQ41" s="117"/>
      <c r="IR41" s="117"/>
      <c r="IS41" s="117"/>
    </row>
    <row r="42" spans="1:253" s="118" customFormat="1" ht="15.75">
      <c r="A42" s="119" t="s">
        <v>160</v>
      </c>
      <c r="B42" s="124" t="s">
        <v>161</v>
      </c>
      <c r="C42" s="123"/>
      <c r="D42" s="123"/>
      <c r="E42" s="123"/>
      <c r="F42" s="115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17"/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17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117"/>
      <c r="FI42" s="117"/>
      <c r="FJ42" s="117"/>
      <c r="FK42" s="117"/>
      <c r="FL42" s="117"/>
      <c r="FM42" s="117"/>
      <c r="FN42" s="117"/>
      <c r="FO42" s="117"/>
      <c r="FP42" s="117"/>
      <c r="FQ42" s="117"/>
      <c r="FR42" s="117"/>
      <c r="FS42" s="117"/>
      <c r="FT42" s="117"/>
      <c r="FU42" s="117"/>
      <c r="FV42" s="117"/>
      <c r="FW42" s="117"/>
      <c r="FX42" s="117"/>
      <c r="FY42" s="117"/>
      <c r="FZ42" s="117"/>
      <c r="GA42" s="117"/>
      <c r="GB42" s="117"/>
      <c r="GC42" s="117"/>
      <c r="GD42" s="117"/>
      <c r="GE42" s="117"/>
      <c r="GF42" s="117"/>
      <c r="GG42" s="117"/>
      <c r="GH42" s="117"/>
      <c r="GI42" s="117"/>
      <c r="GJ42" s="117"/>
      <c r="GK42" s="117"/>
      <c r="GL42" s="117"/>
      <c r="GM42" s="117"/>
      <c r="GN42" s="117"/>
      <c r="GO42" s="117"/>
      <c r="GP42" s="117"/>
      <c r="GQ42" s="117"/>
      <c r="GR42" s="117"/>
      <c r="GS42" s="117"/>
      <c r="GT42" s="117"/>
      <c r="GU42" s="117"/>
      <c r="GV42" s="117"/>
      <c r="GW42" s="117"/>
      <c r="GX42" s="117"/>
      <c r="GY42" s="117"/>
      <c r="GZ42" s="117"/>
      <c r="HA42" s="117"/>
      <c r="HB42" s="117"/>
      <c r="HC42" s="117"/>
      <c r="HD42" s="117"/>
      <c r="HE42" s="117"/>
      <c r="HF42" s="117"/>
      <c r="HG42" s="117"/>
      <c r="HH42" s="117"/>
      <c r="HI42" s="117"/>
      <c r="HJ42" s="117"/>
      <c r="HK42" s="117"/>
      <c r="HL42" s="117"/>
      <c r="HM42" s="117"/>
      <c r="HN42" s="117"/>
      <c r="HO42" s="117"/>
      <c r="HP42" s="117"/>
      <c r="HQ42" s="117"/>
      <c r="HR42" s="117"/>
      <c r="HS42" s="117"/>
      <c r="HT42" s="117"/>
      <c r="HU42" s="117"/>
      <c r="HV42" s="117"/>
      <c r="HW42" s="117"/>
      <c r="HX42" s="117"/>
      <c r="HY42" s="117"/>
      <c r="HZ42" s="117"/>
      <c r="IA42" s="117"/>
      <c r="IB42" s="117"/>
      <c r="IC42" s="117"/>
      <c r="ID42" s="117"/>
      <c r="IE42" s="117"/>
      <c r="IF42" s="117"/>
      <c r="IG42" s="117"/>
      <c r="IH42" s="117"/>
      <c r="II42" s="117"/>
      <c r="IJ42" s="117"/>
      <c r="IK42" s="117"/>
      <c r="IL42" s="117"/>
      <c r="IM42" s="117"/>
      <c r="IN42" s="117"/>
      <c r="IO42" s="117"/>
      <c r="IP42" s="117"/>
      <c r="IQ42" s="117"/>
      <c r="IR42" s="117"/>
      <c r="IS42" s="117"/>
    </row>
    <row r="43" spans="1:253" s="118" customFormat="1" ht="15.75">
      <c r="A43" s="119" t="s">
        <v>162</v>
      </c>
      <c r="B43" s="124" t="s">
        <v>163</v>
      </c>
      <c r="C43" s="115">
        <v>4.03539969</v>
      </c>
      <c r="D43" s="115">
        <v>20.38837538</v>
      </c>
      <c r="E43" s="115">
        <v>25.98340457</v>
      </c>
      <c r="F43" s="115">
        <f>C43+D43+E43</f>
        <v>50.407179639999995</v>
      </c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17"/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17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117"/>
      <c r="FI43" s="117"/>
      <c r="FJ43" s="117"/>
      <c r="FK43" s="117"/>
      <c r="FL43" s="117"/>
      <c r="FM43" s="117"/>
      <c r="FN43" s="117"/>
      <c r="FO43" s="117"/>
      <c r="FP43" s="117"/>
      <c r="FQ43" s="117"/>
      <c r="FR43" s="117"/>
      <c r="FS43" s="117"/>
      <c r="FT43" s="117"/>
      <c r="FU43" s="117"/>
      <c r="FV43" s="117"/>
      <c r="FW43" s="117"/>
      <c r="FX43" s="117"/>
      <c r="FY43" s="117"/>
      <c r="FZ43" s="117"/>
      <c r="GA43" s="117"/>
      <c r="GB43" s="117"/>
      <c r="GC43" s="117"/>
      <c r="GD43" s="117"/>
      <c r="GE43" s="117"/>
      <c r="GF43" s="117"/>
      <c r="GG43" s="117"/>
      <c r="GH43" s="117"/>
      <c r="GI43" s="117"/>
      <c r="GJ43" s="117"/>
      <c r="GK43" s="117"/>
      <c r="GL43" s="117"/>
      <c r="GM43" s="117"/>
      <c r="GN43" s="117"/>
      <c r="GO43" s="117"/>
      <c r="GP43" s="117"/>
      <c r="GQ43" s="117"/>
      <c r="GR43" s="117"/>
      <c r="GS43" s="117"/>
      <c r="GT43" s="117"/>
      <c r="GU43" s="117"/>
      <c r="GV43" s="117"/>
      <c r="GW43" s="117"/>
      <c r="GX43" s="117"/>
      <c r="GY43" s="117"/>
      <c r="GZ43" s="117"/>
      <c r="HA43" s="117"/>
      <c r="HB43" s="117"/>
      <c r="HC43" s="117"/>
      <c r="HD43" s="117"/>
      <c r="HE43" s="117"/>
      <c r="HF43" s="117"/>
      <c r="HG43" s="117"/>
      <c r="HH43" s="117"/>
      <c r="HI43" s="117"/>
      <c r="HJ43" s="117"/>
      <c r="HK43" s="117"/>
      <c r="HL43" s="117"/>
      <c r="HM43" s="117"/>
      <c r="HN43" s="117"/>
      <c r="HO43" s="117"/>
      <c r="HP43" s="117"/>
      <c r="HQ43" s="117"/>
      <c r="HR43" s="117"/>
      <c r="HS43" s="117"/>
      <c r="HT43" s="117"/>
      <c r="HU43" s="117"/>
      <c r="HV43" s="117"/>
      <c r="HW43" s="117"/>
      <c r="HX43" s="117"/>
      <c r="HY43" s="117"/>
      <c r="HZ43" s="117"/>
      <c r="IA43" s="117"/>
      <c r="IB43" s="117"/>
      <c r="IC43" s="117"/>
      <c r="ID43" s="117"/>
      <c r="IE43" s="117"/>
      <c r="IF43" s="117"/>
      <c r="IG43" s="117"/>
      <c r="IH43" s="117"/>
      <c r="II43" s="117"/>
      <c r="IJ43" s="117"/>
      <c r="IK43" s="117"/>
      <c r="IL43" s="117"/>
      <c r="IM43" s="117"/>
      <c r="IN43" s="117"/>
      <c r="IO43" s="117"/>
      <c r="IP43" s="117"/>
      <c r="IQ43" s="117"/>
      <c r="IR43" s="117"/>
      <c r="IS43" s="117"/>
    </row>
    <row r="44" spans="1:253" s="118" customFormat="1" ht="15.75">
      <c r="A44" s="119" t="s">
        <v>164</v>
      </c>
      <c r="B44" s="124" t="s">
        <v>140</v>
      </c>
      <c r="C44" s="123"/>
      <c r="D44" s="123"/>
      <c r="E44" s="123"/>
      <c r="F44" s="115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7"/>
      <c r="EA44" s="117"/>
      <c r="EB44" s="117"/>
      <c r="EC44" s="117"/>
      <c r="ED44" s="117"/>
      <c r="EE44" s="117"/>
      <c r="EF44" s="117"/>
      <c r="EG44" s="117"/>
      <c r="EH44" s="117"/>
      <c r="EI44" s="117"/>
      <c r="EJ44" s="117"/>
      <c r="EK44" s="117"/>
      <c r="EL44" s="117"/>
      <c r="EM44" s="117"/>
      <c r="EN44" s="117"/>
      <c r="EO44" s="117"/>
      <c r="EP44" s="117"/>
      <c r="EQ44" s="117"/>
      <c r="ER44" s="117"/>
      <c r="ES44" s="117"/>
      <c r="ET44" s="117"/>
      <c r="EU44" s="117"/>
      <c r="EV44" s="117"/>
      <c r="EW44" s="117"/>
      <c r="EX44" s="117"/>
      <c r="EY44" s="117"/>
      <c r="EZ44" s="117"/>
      <c r="FA44" s="117"/>
      <c r="FB44" s="117"/>
      <c r="FC44" s="117"/>
      <c r="FD44" s="117"/>
      <c r="FE44" s="117"/>
      <c r="FF44" s="117"/>
      <c r="FG44" s="117"/>
      <c r="FH44" s="117"/>
      <c r="FI44" s="117"/>
      <c r="FJ44" s="117"/>
      <c r="FK44" s="117"/>
      <c r="FL44" s="117"/>
      <c r="FM44" s="117"/>
      <c r="FN44" s="117"/>
      <c r="FO44" s="117"/>
      <c r="FP44" s="117"/>
      <c r="FQ44" s="117"/>
      <c r="FR44" s="117"/>
      <c r="FS44" s="117"/>
      <c r="FT44" s="117"/>
      <c r="FU44" s="117"/>
      <c r="FV44" s="117"/>
      <c r="FW44" s="117"/>
      <c r="FX44" s="117"/>
      <c r="FY44" s="117"/>
      <c r="FZ44" s="117"/>
      <c r="GA44" s="117"/>
      <c r="GB44" s="117"/>
      <c r="GC44" s="117"/>
      <c r="GD44" s="117"/>
      <c r="GE44" s="117"/>
      <c r="GF44" s="117"/>
      <c r="GG44" s="117"/>
      <c r="GH44" s="117"/>
      <c r="GI44" s="117"/>
      <c r="GJ44" s="117"/>
      <c r="GK44" s="117"/>
      <c r="GL44" s="117"/>
      <c r="GM44" s="117"/>
      <c r="GN44" s="117"/>
      <c r="GO44" s="117"/>
      <c r="GP44" s="117"/>
      <c r="GQ44" s="117"/>
      <c r="GR44" s="117"/>
      <c r="GS44" s="117"/>
      <c r="GT44" s="117"/>
      <c r="GU44" s="117"/>
      <c r="GV44" s="117"/>
      <c r="GW44" s="117"/>
      <c r="GX44" s="117"/>
      <c r="GY44" s="117"/>
      <c r="GZ44" s="117"/>
      <c r="HA44" s="117"/>
      <c r="HB44" s="117"/>
      <c r="HC44" s="117"/>
      <c r="HD44" s="117"/>
      <c r="HE44" s="117"/>
      <c r="HF44" s="117"/>
      <c r="HG44" s="117"/>
      <c r="HH44" s="117"/>
      <c r="HI44" s="117"/>
      <c r="HJ44" s="117"/>
      <c r="HK44" s="117"/>
      <c r="HL44" s="117"/>
      <c r="HM44" s="117"/>
      <c r="HN44" s="117"/>
      <c r="HO44" s="117"/>
      <c r="HP44" s="117"/>
      <c r="HQ44" s="117"/>
      <c r="HR44" s="117"/>
      <c r="HS44" s="117"/>
      <c r="HT44" s="117"/>
      <c r="HU44" s="117"/>
      <c r="HV44" s="117"/>
      <c r="HW44" s="117"/>
      <c r="HX44" s="117"/>
      <c r="HY44" s="117"/>
      <c r="HZ44" s="117"/>
      <c r="IA44" s="117"/>
      <c r="IB44" s="117"/>
      <c r="IC44" s="117"/>
      <c r="ID44" s="117"/>
      <c r="IE44" s="117"/>
      <c r="IF44" s="117"/>
      <c r="IG44" s="117"/>
      <c r="IH44" s="117"/>
      <c r="II44" s="117"/>
      <c r="IJ44" s="117"/>
      <c r="IK44" s="117"/>
      <c r="IL44" s="117"/>
      <c r="IM44" s="117"/>
      <c r="IN44" s="117"/>
      <c r="IO44" s="117"/>
      <c r="IP44" s="117"/>
      <c r="IQ44" s="117"/>
      <c r="IR44" s="117"/>
      <c r="IS44" s="117"/>
    </row>
    <row r="45" spans="1:253" s="118" customFormat="1" ht="31.5">
      <c r="A45" s="119" t="s">
        <v>165</v>
      </c>
      <c r="B45" s="124" t="s">
        <v>166</v>
      </c>
      <c r="C45" s="123"/>
      <c r="D45" s="123"/>
      <c r="E45" s="123"/>
      <c r="F45" s="115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  <c r="FF45" s="117"/>
      <c r="FG45" s="117"/>
      <c r="FH45" s="117"/>
      <c r="FI45" s="117"/>
      <c r="FJ45" s="117"/>
      <c r="FK45" s="117"/>
      <c r="FL45" s="117"/>
      <c r="FM45" s="117"/>
      <c r="FN45" s="117"/>
      <c r="FO45" s="117"/>
      <c r="FP45" s="117"/>
      <c r="FQ45" s="117"/>
      <c r="FR45" s="117"/>
      <c r="FS45" s="117"/>
      <c r="FT45" s="117"/>
      <c r="FU45" s="117"/>
      <c r="FV45" s="117"/>
      <c r="FW45" s="117"/>
      <c r="FX45" s="117"/>
      <c r="FY45" s="117"/>
      <c r="FZ45" s="117"/>
      <c r="GA45" s="117"/>
      <c r="GB45" s="117"/>
      <c r="GC45" s="117"/>
      <c r="GD45" s="117"/>
      <c r="GE45" s="117"/>
      <c r="GF45" s="117"/>
      <c r="GG45" s="117"/>
      <c r="GH45" s="117"/>
      <c r="GI45" s="117"/>
      <c r="GJ45" s="117"/>
      <c r="GK45" s="117"/>
      <c r="GL45" s="117"/>
      <c r="GM45" s="117"/>
      <c r="GN45" s="117"/>
      <c r="GO45" s="117"/>
      <c r="GP45" s="117"/>
      <c r="GQ45" s="117"/>
      <c r="GR45" s="117"/>
      <c r="GS45" s="117"/>
      <c r="GT45" s="117"/>
      <c r="GU45" s="117"/>
      <c r="GV45" s="117"/>
      <c r="GW45" s="117"/>
      <c r="GX45" s="117"/>
      <c r="GY45" s="117"/>
      <c r="GZ45" s="117"/>
      <c r="HA45" s="117"/>
      <c r="HB45" s="117"/>
      <c r="HC45" s="117"/>
      <c r="HD45" s="117"/>
      <c r="HE45" s="117"/>
      <c r="HF45" s="117"/>
      <c r="HG45" s="117"/>
      <c r="HH45" s="117"/>
      <c r="HI45" s="117"/>
      <c r="HJ45" s="117"/>
      <c r="HK45" s="117"/>
      <c r="HL45" s="117"/>
      <c r="HM45" s="117"/>
      <c r="HN45" s="117"/>
      <c r="HO45" s="117"/>
      <c r="HP45" s="117"/>
      <c r="HQ45" s="117"/>
      <c r="HR45" s="117"/>
      <c r="HS45" s="117"/>
      <c r="HT45" s="117"/>
      <c r="HU45" s="117"/>
      <c r="HV45" s="117"/>
      <c r="HW45" s="117"/>
      <c r="HX45" s="117"/>
      <c r="HY45" s="117"/>
      <c r="HZ45" s="117"/>
      <c r="IA45" s="117"/>
      <c r="IB45" s="117"/>
      <c r="IC45" s="117"/>
      <c r="ID45" s="117"/>
      <c r="IE45" s="117"/>
      <c r="IF45" s="117"/>
      <c r="IG45" s="117"/>
      <c r="IH45" s="117"/>
      <c r="II45" s="117"/>
      <c r="IJ45" s="117"/>
      <c r="IK45" s="117"/>
      <c r="IL45" s="117"/>
      <c r="IM45" s="117"/>
      <c r="IN45" s="117"/>
      <c r="IO45" s="117"/>
      <c r="IP45" s="117"/>
      <c r="IQ45" s="117"/>
      <c r="IR45" s="117"/>
      <c r="IS45" s="117"/>
    </row>
    <row r="46" spans="1:253" s="118" customFormat="1" ht="15.75">
      <c r="A46" s="119" t="s">
        <v>39</v>
      </c>
      <c r="B46" s="122" t="s">
        <v>167</v>
      </c>
      <c r="C46" s="123">
        <v>0</v>
      </c>
      <c r="D46" s="123">
        <v>0</v>
      </c>
      <c r="E46" s="123">
        <v>0</v>
      </c>
      <c r="F46" s="115">
        <f>C46+D46+E46</f>
        <v>0</v>
      </c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7"/>
      <c r="DF46" s="117"/>
      <c r="DG46" s="117"/>
      <c r="DH46" s="117"/>
      <c r="DI46" s="117"/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7"/>
      <c r="FI46" s="117"/>
      <c r="FJ46" s="117"/>
      <c r="FK46" s="117"/>
      <c r="FL46" s="117"/>
      <c r="FM46" s="117"/>
      <c r="FN46" s="117"/>
      <c r="FO46" s="117"/>
      <c r="FP46" s="117"/>
      <c r="FQ46" s="117"/>
      <c r="FR46" s="117"/>
      <c r="FS46" s="117"/>
      <c r="FT46" s="117"/>
      <c r="FU46" s="117"/>
      <c r="FV46" s="117"/>
      <c r="FW46" s="117"/>
      <c r="FX46" s="117"/>
      <c r="FY46" s="117"/>
      <c r="FZ46" s="117"/>
      <c r="GA46" s="117"/>
      <c r="GB46" s="117"/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7"/>
      <c r="GQ46" s="117"/>
      <c r="GR46" s="117"/>
      <c r="GS46" s="117"/>
      <c r="GT46" s="117"/>
      <c r="GU46" s="117"/>
      <c r="GV46" s="117"/>
      <c r="GW46" s="117"/>
      <c r="GX46" s="117"/>
      <c r="GY46" s="117"/>
      <c r="GZ46" s="117"/>
      <c r="HA46" s="117"/>
      <c r="HB46" s="117"/>
      <c r="HC46" s="117"/>
      <c r="HD46" s="117"/>
      <c r="HE46" s="117"/>
      <c r="HF46" s="117"/>
      <c r="HG46" s="117"/>
      <c r="HH46" s="117"/>
      <c r="HI46" s="117"/>
      <c r="HJ46" s="117"/>
      <c r="HK46" s="117"/>
      <c r="HL46" s="117"/>
      <c r="HM46" s="117"/>
      <c r="HN46" s="117"/>
      <c r="HO46" s="117"/>
      <c r="HP46" s="117"/>
      <c r="HQ46" s="117"/>
      <c r="HR46" s="117"/>
      <c r="HS46" s="117"/>
      <c r="HT46" s="117"/>
      <c r="HU46" s="117"/>
      <c r="HV46" s="117"/>
      <c r="HW46" s="117"/>
      <c r="HX46" s="117"/>
      <c r="HY46" s="117"/>
      <c r="HZ46" s="117"/>
      <c r="IA46" s="117"/>
      <c r="IB46" s="117"/>
      <c r="IC46" s="117"/>
      <c r="ID46" s="117"/>
      <c r="IE46" s="117"/>
      <c r="IF46" s="117"/>
      <c r="IG46" s="117"/>
      <c r="IH46" s="117"/>
      <c r="II46" s="117"/>
      <c r="IJ46" s="117"/>
      <c r="IK46" s="117"/>
      <c r="IL46" s="117"/>
      <c r="IM46" s="117"/>
      <c r="IN46" s="117"/>
      <c r="IO46" s="117"/>
      <c r="IP46" s="117"/>
      <c r="IQ46" s="117"/>
      <c r="IR46" s="117"/>
      <c r="IS46" s="117"/>
    </row>
    <row r="47" spans="1:253" s="118" customFormat="1" ht="15.75">
      <c r="A47" s="119" t="s">
        <v>40</v>
      </c>
      <c r="B47" s="122" t="s">
        <v>41</v>
      </c>
      <c r="C47" s="115">
        <v>0</v>
      </c>
      <c r="D47" s="115">
        <v>0</v>
      </c>
      <c r="E47" s="115">
        <v>0</v>
      </c>
      <c r="F47" s="115">
        <v>0</v>
      </c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  <c r="ET47" s="117"/>
      <c r="EU47" s="117"/>
      <c r="EV47" s="117"/>
      <c r="EW47" s="117"/>
      <c r="EX47" s="117"/>
      <c r="EY47" s="117"/>
      <c r="EZ47" s="117"/>
      <c r="FA47" s="117"/>
      <c r="FB47" s="117"/>
      <c r="FC47" s="117"/>
      <c r="FD47" s="117"/>
      <c r="FE47" s="117"/>
      <c r="FF47" s="117"/>
      <c r="FG47" s="117"/>
      <c r="FH47" s="117"/>
      <c r="FI47" s="117"/>
      <c r="FJ47" s="117"/>
      <c r="FK47" s="117"/>
      <c r="FL47" s="117"/>
      <c r="FM47" s="117"/>
      <c r="FN47" s="117"/>
      <c r="FO47" s="117"/>
      <c r="FP47" s="117"/>
      <c r="FQ47" s="117"/>
      <c r="FR47" s="117"/>
      <c r="FS47" s="117"/>
      <c r="FT47" s="117"/>
      <c r="FU47" s="117"/>
      <c r="FV47" s="117"/>
      <c r="FW47" s="117"/>
      <c r="FX47" s="117"/>
      <c r="FY47" s="117"/>
      <c r="FZ47" s="117"/>
      <c r="GA47" s="117"/>
      <c r="GB47" s="117"/>
      <c r="GC47" s="117"/>
      <c r="GD47" s="117"/>
      <c r="GE47" s="117"/>
      <c r="GF47" s="117"/>
      <c r="GG47" s="117"/>
      <c r="GH47" s="117"/>
      <c r="GI47" s="117"/>
      <c r="GJ47" s="117"/>
      <c r="GK47" s="117"/>
      <c r="GL47" s="117"/>
      <c r="GM47" s="117"/>
      <c r="GN47" s="117"/>
      <c r="GO47" s="117"/>
      <c r="GP47" s="117"/>
      <c r="GQ47" s="117"/>
      <c r="GR47" s="117"/>
      <c r="GS47" s="117"/>
      <c r="GT47" s="117"/>
      <c r="GU47" s="117"/>
      <c r="GV47" s="117"/>
      <c r="GW47" s="117"/>
      <c r="GX47" s="117"/>
      <c r="GY47" s="117"/>
      <c r="GZ47" s="117"/>
      <c r="HA47" s="117"/>
      <c r="HB47" s="117"/>
      <c r="HC47" s="117"/>
      <c r="HD47" s="117"/>
      <c r="HE47" s="117"/>
      <c r="HF47" s="117"/>
      <c r="HG47" s="117"/>
      <c r="HH47" s="117"/>
      <c r="HI47" s="117"/>
      <c r="HJ47" s="117"/>
      <c r="HK47" s="117"/>
      <c r="HL47" s="117"/>
      <c r="HM47" s="117"/>
      <c r="HN47" s="117"/>
      <c r="HO47" s="117"/>
      <c r="HP47" s="117"/>
      <c r="HQ47" s="117"/>
      <c r="HR47" s="117"/>
      <c r="HS47" s="117"/>
      <c r="HT47" s="117"/>
      <c r="HU47" s="117"/>
      <c r="HV47" s="117"/>
      <c r="HW47" s="117"/>
      <c r="HX47" s="117"/>
      <c r="HY47" s="117"/>
      <c r="HZ47" s="117"/>
      <c r="IA47" s="117"/>
      <c r="IB47" s="117"/>
      <c r="IC47" s="117"/>
      <c r="ID47" s="117"/>
      <c r="IE47" s="117"/>
      <c r="IF47" s="117"/>
      <c r="IG47" s="117"/>
      <c r="IH47" s="117"/>
      <c r="II47" s="117"/>
      <c r="IJ47" s="117"/>
      <c r="IK47" s="117"/>
      <c r="IL47" s="117"/>
      <c r="IM47" s="117"/>
      <c r="IN47" s="117"/>
      <c r="IO47" s="117"/>
      <c r="IP47" s="117"/>
      <c r="IQ47" s="117"/>
      <c r="IR47" s="117"/>
      <c r="IS47" s="117"/>
    </row>
    <row r="48" spans="1:253" s="118" customFormat="1" ht="15.75">
      <c r="A48" s="119" t="s">
        <v>98</v>
      </c>
      <c r="B48" s="124" t="s">
        <v>155</v>
      </c>
      <c r="C48" s="123"/>
      <c r="D48" s="123"/>
      <c r="E48" s="123"/>
      <c r="F48" s="115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7"/>
      <c r="DF48" s="117"/>
      <c r="DG48" s="117"/>
      <c r="DH48" s="117"/>
      <c r="DI48" s="117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7"/>
      <c r="EA48" s="117"/>
      <c r="EB48" s="117"/>
      <c r="EC48" s="117"/>
      <c r="ED48" s="117"/>
      <c r="EE48" s="117"/>
      <c r="EF48" s="117"/>
      <c r="EG48" s="117"/>
      <c r="EH48" s="117"/>
      <c r="EI48" s="117"/>
      <c r="EJ48" s="117"/>
      <c r="EK48" s="117"/>
      <c r="EL48" s="117"/>
      <c r="EM48" s="117"/>
      <c r="EN48" s="117"/>
      <c r="EO48" s="117"/>
      <c r="EP48" s="117"/>
      <c r="EQ48" s="117"/>
      <c r="ER48" s="117"/>
      <c r="ES48" s="117"/>
      <c r="ET48" s="117"/>
      <c r="EU48" s="117"/>
      <c r="EV48" s="117"/>
      <c r="EW48" s="117"/>
      <c r="EX48" s="117"/>
      <c r="EY48" s="117"/>
      <c r="EZ48" s="117"/>
      <c r="FA48" s="117"/>
      <c r="FB48" s="117"/>
      <c r="FC48" s="117"/>
      <c r="FD48" s="117"/>
      <c r="FE48" s="117"/>
      <c r="FF48" s="117"/>
      <c r="FG48" s="117"/>
      <c r="FH48" s="117"/>
      <c r="FI48" s="117"/>
      <c r="FJ48" s="117"/>
      <c r="FK48" s="117"/>
      <c r="FL48" s="117"/>
      <c r="FM48" s="117"/>
      <c r="FN48" s="117"/>
      <c r="FO48" s="117"/>
      <c r="FP48" s="117"/>
      <c r="FQ48" s="117"/>
      <c r="FR48" s="117"/>
      <c r="FS48" s="117"/>
      <c r="FT48" s="117"/>
      <c r="FU48" s="117"/>
      <c r="FV48" s="117"/>
      <c r="FW48" s="117"/>
      <c r="FX48" s="117"/>
      <c r="FY48" s="117"/>
      <c r="FZ48" s="117"/>
      <c r="GA48" s="117"/>
      <c r="GB48" s="117"/>
      <c r="GC48" s="117"/>
      <c r="GD48" s="117"/>
      <c r="GE48" s="117"/>
      <c r="GF48" s="117"/>
      <c r="GG48" s="117"/>
      <c r="GH48" s="117"/>
      <c r="GI48" s="117"/>
      <c r="GJ48" s="117"/>
      <c r="GK48" s="117"/>
      <c r="GL48" s="117"/>
      <c r="GM48" s="117"/>
      <c r="GN48" s="117"/>
      <c r="GO48" s="117"/>
      <c r="GP48" s="117"/>
      <c r="GQ48" s="117"/>
      <c r="GR48" s="117"/>
      <c r="GS48" s="117"/>
      <c r="GT48" s="117"/>
      <c r="GU48" s="117"/>
      <c r="GV48" s="117"/>
      <c r="GW48" s="117"/>
      <c r="GX48" s="117"/>
      <c r="GY48" s="117"/>
      <c r="GZ48" s="117"/>
      <c r="HA48" s="117"/>
      <c r="HB48" s="117"/>
      <c r="HC48" s="117"/>
      <c r="HD48" s="117"/>
      <c r="HE48" s="117"/>
      <c r="HF48" s="117"/>
      <c r="HG48" s="117"/>
      <c r="HH48" s="117"/>
      <c r="HI48" s="117"/>
      <c r="HJ48" s="117"/>
      <c r="HK48" s="117"/>
      <c r="HL48" s="117"/>
      <c r="HM48" s="117"/>
      <c r="HN48" s="117"/>
      <c r="HO48" s="117"/>
      <c r="HP48" s="117"/>
      <c r="HQ48" s="117"/>
      <c r="HR48" s="117"/>
      <c r="HS48" s="117"/>
      <c r="HT48" s="117"/>
      <c r="HU48" s="117"/>
      <c r="HV48" s="117"/>
      <c r="HW48" s="117"/>
      <c r="HX48" s="117"/>
      <c r="HY48" s="117"/>
      <c r="HZ48" s="117"/>
      <c r="IA48" s="117"/>
      <c r="IB48" s="117"/>
      <c r="IC48" s="117"/>
      <c r="ID48" s="117"/>
      <c r="IE48" s="117"/>
      <c r="IF48" s="117"/>
      <c r="IG48" s="117"/>
      <c r="IH48" s="117"/>
      <c r="II48" s="117"/>
      <c r="IJ48" s="117"/>
      <c r="IK48" s="117"/>
      <c r="IL48" s="117"/>
      <c r="IM48" s="117"/>
      <c r="IN48" s="117"/>
      <c r="IO48" s="117"/>
      <c r="IP48" s="117"/>
      <c r="IQ48" s="117"/>
      <c r="IR48" s="117"/>
      <c r="IS48" s="117"/>
    </row>
    <row r="49" spans="1:253" s="118" customFormat="1" ht="15.75">
      <c r="A49" s="119" t="s">
        <v>168</v>
      </c>
      <c r="B49" s="124" t="s">
        <v>157</v>
      </c>
      <c r="C49" s="123"/>
      <c r="D49" s="123"/>
      <c r="E49" s="123"/>
      <c r="F49" s="115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7"/>
      <c r="DI49" s="117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7"/>
      <c r="EA49" s="117"/>
      <c r="EB49" s="117"/>
      <c r="EC49" s="117"/>
      <c r="ED49" s="117"/>
      <c r="EE49" s="117"/>
      <c r="EF49" s="117"/>
      <c r="EG49" s="117"/>
      <c r="EH49" s="117"/>
      <c r="EI49" s="117"/>
      <c r="EJ49" s="117"/>
      <c r="EK49" s="117"/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7"/>
      <c r="EX49" s="117"/>
      <c r="EY49" s="117"/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7"/>
      <c r="FK49" s="117"/>
      <c r="FL49" s="117"/>
      <c r="FM49" s="117"/>
      <c r="FN49" s="117"/>
      <c r="FO49" s="117"/>
      <c r="FP49" s="117"/>
      <c r="FQ49" s="117"/>
      <c r="FR49" s="117"/>
      <c r="FS49" s="117"/>
      <c r="FT49" s="117"/>
      <c r="FU49" s="117"/>
      <c r="FV49" s="117"/>
      <c r="FW49" s="117"/>
      <c r="FX49" s="117"/>
      <c r="FY49" s="117"/>
      <c r="FZ49" s="117"/>
      <c r="GA49" s="117"/>
      <c r="GB49" s="117"/>
      <c r="GC49" s="117"/>
      <c r="GD49" s="117"/>
      <c r="GE49" s="117"/>
      <c r="GF49" s="117"/>
      <c r="GG49" s="117"/>
      <c r="GH49" s="117"/>
      <c r="GI49" s="117"/>
      <c r="GJ49" s="117"/>
      <c r="GK49" s="117"/>
      <c r="GL49" s="117"/>
      <c r="GM49" s="117"/>
      <c r="GN49" s="117"/>
      <c r="GO49" s="117"/>
      <c r="GP49" s="117"/>
      <c r="GQ49" s="117"/>
      <c r="GR49" s="117"/>
      <c r="GS49" s="117"/>
      <c r="GT49" s="117"/>
      <c r="GU49" s="117"/>
      <c r="GV49" s="117"/>
      <c r="GW49" s="117"/>
      <c r="GX49" s="117"/>
      <c r="GY49" s="117"/>
      <c r="GZ49" s="117"/>
      <c r="HA49" s="117"/>
      <c r="HB49" s="117"/>
      <c r="HC49" s="117"/>
      <c r="HD49" s="117"/>
      <c r="HE49" s="117"/>
      <c r="HF49" s="117"/>
      <c r="HG49" s="117"/>
      <c r="HH49" s="117"/>
      <c r="HI49" s="117"/>
      <c r="HJ49" s="117"/>
      <c r="HK49" s="117"/>
      <c r="HL49" s="117"/>
      <c r="HM49" s="117"/>
      <c r="HN49" s="117"/>
      <c r="HO49" s="117"/>
      <c r="HP49" s="117"/>
      <c r="HQ49" s="117"/>
      <c r="HR49" s="117"/>
      <c r="HS49" s="117"/>
      <c r="HT49" s="117"/>
      <c r="HU49" s="117"/>
      <c r="HV49" s="117"/>
      <c r="HW49" s="117"/>
      <c r="HX49" s="117"/>
      <c r="HY49" s="117"/>
      <c r="HZ49" s="117"/>
      <c r="IA49" s="117"/>
      <c r="IB49" s="117"/>
      <c r="IC49" s="117"/>
      <c r="ID49" s="117"/>
      <c r="IE49" s="117"/>
      <c r="IF49" s="117"/>
      <c r="IG49" s="117"/>
      <c r="IH49" s="117"/>
      <c r="II49" s="117"/>
      <c r="IJ49" s="117"/>
      <c r="IK49" s="117"/>
      <c r="IL49" s="117"/>
      <c r="IM49" s="117"/>
      <c r="IN49" s="117"/>
      <c r="IO49" s="117"/>
      <c r="IP49" s="117"/>
      <c r="IQ49" s="117"/>
      <c r="IR49" s="117"/>
      <c r="IS49" s="117"/>
    </row>
    <row r="50" spans="1:253" s="118" customFormat="1" ht="15.75">
      <c r="A50" s="119" t="s">
        <v>169</v>
      </c>
      <c r="B50" s="124" t="s">
        <v>159</v>
      </c>
      <c r="C50" s="123"/>
      <c r="D50" s="123"/>
      <c r="E50" s="123"/>
      <c r="F50" s="115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7"/>
      <c r="DI50" s="117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7"/>
      <c r="EA50" s="117"/>
      <c r="EB50" s="117"/>
      <c r="EC50" s="117"/>
      <c r="ED50" s="117"/>
      <c r="EE50" s="117"/>
      <c r="EF50" s="117"/>
      <c r="EG50" s="117"/>
      <c r="EH50" s="117"/>
      <c r="EI50" s="117"/>
      <c r="EJ50" s="117"/>
      <c r="EK50" s="117"/>
      <c r="EL50" s="117"/>
      <c r="EM50" s="117"/>
      <c r="EN50" s="117"/>
      <c r="EO50" s="117"/>
      <c r="EP50" s="117"/>
      <c r="EQ50" s="117"/>
      <c r="ER50" s="117"/>
      <c r="ES50" s="117"/>
      <c r="ET50" s="117"/>
      <c r="EU50" s="117"/>
      <c r="EV50" s="117"/>
      <c r="EW50" s="117"/>
      <c r="EX50" s="117"/>
      <c r="EY50" s="117"/>
      <c r="EZ50" s="117"/>
      <c r="FA50" s="117"/>
      <c r="FB50" s="117"/>
      <c r="FC50" s="117"/>
      <c r="FD50" s="117"/>
      <c r="FE50" s="117"/>
      <c r="FF50" s="117"/>
      <c r="FG50" s="117"/>
      <c r="FH50" s="117"/>
      <c r="FI50" s="117"/>
      <c r="FJ50" s="117"/>
      <c r="FK50" s="117"/>
      <c r="FL50" s="117"/>
      <c r="FM50" s="117"/>
      <c r="FN50" s="117"/>
      <c r="FO50" s="117"/>
      <c r="FP50" s="117"/>
      <c r="FQ50" s="117"/>
      <c r="FR50" s="117"/>
      <c r="FS50" s="117"/>
      <c r="FT50" s="117"/>
      <c r="FU50" s="117"/>
      <c r="FV50" s="117"/>
      <c r="FW50" s="117"/>
      <c r="FX50" s="117"/>
      <c r="FY50" s="117"/>
      <c r="FZ50" s="117"/>
      <c r="GA50" s="117"/>
      <c r="GB50" s="117"/>
      <c r="GC50" s="117"/>
      <c r="GD50" s="117"/>
      <c r="GE50" s="117"/>
      <c r="GF50" s="117"/>
      <c r="GG50" s="117"/>
      <c r="GH50" s="117"/>
      <c r="GI50" s="117"/>
      <c r="GJ50" s="117"/>
      <c r="GK50" s="117"/>
      <c r="GL50" s="117"/>
      <c r="GM50" s="117"/>
      <c r="GN50" s="117"/>
      <c r="GO50" s="117"/>
      <c r="GP50" s="117"/>
      <c r="GQ50" s="117"/>
      <c r="GR50" s="117"/>
      <c r="GS50" s="117"/>
      <c r="GT50" s="117"/>
      <c r="GU50" s="117"/>
      <c r="GV50" s="117"/>
      <c r="GW50" s="117"/>
      <c r="GX50" s="117"/>
      <c r="GY50" s="117"/>
      <c r="GZ50" s="117"/>
      <c r="HA50" s="117"/>
      <c r="HB50" s="117"/>
      <c r="HC50" s="117"/>
      <c r="HD50" s="117"/>
      <c r="HE50" s="117"/>
      <c r="HF50" s="117"/>
      <c r="HG50" s="117"/>
      <c r="HH50" s="117"/>
      <c r="HI50" s="117"/>
      <c r="HJ50" s="117"/>
      <c r="HK50" s="117"/>
      <c r="HL50" s="117"/>
      <c r="HM50" s="117"/>
      <c r="HN50" s="117"/>
      <c r="HO50" s="117"/>
      <c r="HP50" s="117"/>
      <c r="HQ50" s="117"/>
      <c r="HR50" s="117"/>
      <c r="HS50" s="117"/>
      <c r="HT50" s="117"/>
      <c r="HU50" s="117"/>
      <c r="HV50" s="117"/>
      <c r="HW50" s="117"/>
      <c r="HX50" s="117"/>
      <c r="HY50" s="117"/>
      <c r="HZ50" s="117"/>
      <c r="IA50" s="117"/>
      <c r="IB50" s="117"/>
      <c r="IC50" s="117"/>
      <c r="ID50" s="117"/>
      <c r="IE50" s="117"/>
      <c r="IF50" s="117"/>
      <c r="IG50" s="117"/>
      <c r="IH50" s="117"/>
      <c r="II50" s="117"/>
      <c r="IJ50" s="117"/>
      <c r="IK50" s="117"/>
      <c r="IL50" s="117"/>
      <c r="IM50" s="117"/>
      <c r="IN50" s="117"/>
      <c r="IO50" s="117"/>
      <c r="IP50" s="117"/>
      <c r="IQ50" s="117"/>
      <c r="IR50" s="117"/>
      <c r="IS50" s="117"/>
    </row>
    <row r="51" spans="1:253" s="118" customFormat="1" ht="15.75">
      <c r="A51" s="119" t="s">
        <v>170</v>
      </c>
      <c r="B51" s="124" t="s">
        <v>161</v>
      </c>
      <c r="C51" s="123"/>
      <c r="D51" s="123"/>
      <c r="E51" s="123"/>
      <c r="F51" s="115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17"/>
      <c r="CQ51" s="117"/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7"/>
      <c r="DF51" s="117"/>
      <c r="DG51" s="117"/>
      <c r="DH51" s="117"/>
      <c r="DI51" s="117"/>
      <c r="DJ51" s="117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7"/>
      <c r="EJ51" s="117"/>
      <c r="EK51" s="117"/>
      <c r="EL51" s="117"/>
      <c r="EM51" s="117"/>
      <c r="EN51" s="117"/>
      <c r="EO51" s="117"/>
      <c r="EP51" s="117"/>
      <c r="EQ51" s="117"/>
      <c r="ER51" s="117"/>
      <c r="ES51" s="117"/>
      <c r="ET51" s="117"/>
      <c r="EU51" s="117"/>
      <c r="EV51" s="117"/>
      <c r="EW51" s="117"/>
      <c r="EX51" s="117"/>
      <c r="EY51" s="117"/>
      <c r="EZ51" s="117"/>
      <c r="FA51" s="117"/>
      <c r="FB51" s="117"/>
      <c r="FC51" s="117"/>
      <c r="FD51" s="117"/>
      <c r="FE51" s="117"/>
      <c r="FF51" s="117"/>
      <c r="FG51" s="117"/>
      <c r="FH51" s="117"/>
      <c r="FI51" s="117"/>
      <c r="FJ51" s="117"/>
      <c r="FK51" s="117"/>
      <c r="FL51" s="117"/>
      <c r="FM51" s="117"/>
      <c r="FN51" s="117"/>
      <c r="FO51" s="117"/>
      <c r="FP51" s="117"/>
      <c r="FQ51" s="117"/>
      <c r="FR51" s="117"/>
      <c r="FS51" s="117"/>
      <c r="FT51" s="117"/>
      <c r="FU51" s="117"/>
      <c r="FV51" s="117"/>
      <c r="FW51" s="117"/>
      <c r="FX51" s="117"/>
      <c r="FY51" s="117"/>
      <c r="FZ51" s="117"/>
      <c r="GA51" s="117"/>
      <c r="GB51" s="117"/>
      <c r="GC51" s="117"/>
      <c r="GD51" s="117"/>
      <c r="GE51" s="117"/>
      <c r="GF51" s="117"/>
      <c r="GG51" s="117"/>
      <c r="GH51" s="117"/>
      <c r="GI51" s="117"/>
      <c r="GJ51" s="117"/>
      <c r="GK51" s="117"/>
      <c r="GL51" s="117"/>
      <c r="GM51" s="117"/>
      <c r="GN51" s="117"/>
      <c r="GO51" s="117"/>
      <c r="GP51" s="117"/>
      <c r="GQ51" s="117"/>
      <c r="GR51" s="117"/>
      <c r="GS51" s="117"/>
      <c r="GT51" s="117"/>
      <c r="GU51" s="117"/>
      <c r="GV51" s="117"/>
      <c r="GW51" s="117"/>
      <c r="GX51" s="117"/>
      <c r="GY51" s="117"/>
      <c r="GZ51" s="117"/>
      <c r="HA51" s="117"/>
      <c r="HB51" s="117"/>
      <c r="HC51" s="117"/>
      <c r="HD51" s="117"/>
      <c r="HE51" s="117"/>
      <c r="HF51" s="117"/>
      <c r="HG51" s="117"/>
      <c r="HH51" s="117"/>
      <c r="HI51" s="117"/>
      <c r="HJ51" s="117"/>
      <c r="HK51" s="117"/>
      <c r="HL51" s="117"/>
      <c r="HM51" s="117"/>
      <c r="HN51" s="117"/>
      <c r="HO51" s="117"/>
      <c r="HP51" s="117"/>
      <c r="HQ51" s="117"/>
      <c r="HR51" s="117"/>
      <c r="HS51" s="117"/>
      <c r="HT51" s="117"/>
      <c r="HU51" s="117"/>
      <c r="HV51" s="117"/>
      <c r="HW51" s="117"/>
      <c r="HX51" s="117"/>
      <c r="HY51" s="117"/>
      <c r="HZ51" s="117"/>
      <c r="IA51" s="117"/>
      <c r="IB51" s="117"/>
      <c r="IC51" s="117"/>
      <c r="ID51" s="117"/>
      <c r="IE51" s="117"/>
      <c r="IF51" s="117"/>
      <c r="IG51" s="117"/>
      <c r="IH51" s="117"/>
      <c r="II51" s="117"/>
      <c r="IJ51" s="117"/>
      <c r="IK51" s="117"/>
      <c r="IL51" s="117"/>
      <c r="IM51" s="117"/>
      <c r="IN51" s="117"/>
      <c r="IO51" s="117"/>
      <c r="IP51" s="117"/>
      <c r="IQ51" s="117"/>
      <c r="IR51" s="117"/>
      <c r="IS51" s="117"/>
    </row>
    <row r="52" spans="1:253" s="118" customFormat="1" ht="15.75">
      <c r="A52" s="119" t="s">
        <v>171</v>
      </c>
      <c r="B52" s="124" t="s">
        <v>163</v>
      </c>
      <c r="C52" s="123"/>
      <c r="D52" s="123"/>
      <c r="E52" s="123"/>
      <c r="F52" s="115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7"/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7"/>
      <c r="EF52" s="117"/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7"/>
      <c r="ES52" s="117"/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7"/>
      <c r="FF52" s="117"/>
      <c r="FG52" s="117"/>
      <c r="FH52" s="117"/>
      <c r="FI52" s="117"/>
      <c r="FJ52" s="117"/>
      <c r="FK52" s="117"/>
      <c r="FL52" s="117"/>
      <c r="FM52" s="117"/>
      <c r="FN52" s="117"/>
      <c r="FO52" s="117"/>
      <c r="FP52" s="117"/>
      <c r="FQ52" s="117"/>
      <c r="FR52" s="117"/>
      <c r="FS52" s="117"/>
      <c r="FT52" s="117"/>
      <c r="FU52" s="117"/>
      <c r="FV52" s="117"/>
      <c r="FW52" s="117"/>
      <c r="FX52" s="117"/>
      <c r="FY52" s="117"/>
      <c r="FZ52" s="117"/>
      <c r="GA52" s="117"/>
      <c r="GB52" s="117"/>
      <c r="GC52" s="117"/>
      <c r="GD52" s="117"/>
      <c r="GE52" s="117"/>
      <c r="GF52" s="117"/>
      <c r="GG52" s="117"/>
      <c r="GH52" s="117"/>
      <c r="GI52" s="117"/>
      <c r="GJ52" s="117"/>
      <c r="GK52" s="117"/>
      <c r="GL52" s="117"/>
      <c r="GM52" s="117"/>
      <c r="GN52" s="117"/>
      <c r="GO52" s="117"/>
      <c r="GP52" s="117"/>
      <c r="GQ52" s="117"/>
      <c r="GR52" s="117"/>
      <c r="GS52" s="117"/>
      <c r="GT52" s="117"/>
      <c r="GU52" s="117"/>
      <c r="GV52" s="117"/>
      <c r="GW52" s="117"/>
      <c r="GX52" s="117"/>
      <c r="GY52" s="117"/>
      <c r="GZ52" s="117"/>
      <c r="HA52" s="117"/>
      <c r="HB52" s="117"/>
      <c r="HC52" s="117"/>
      <c r="HD52" s="117"/>
      <c r="HE52" s="117"/>
      <c r="HF52" s="117"/>
      <c r="HG52" s="117"/>
      <c r="HH52" s="117"/>
      <c r="HI52" s="117"/>
      <c r="HJ52" s="117"/>
      <c r="HK52" s="117"/>
      <c r="HL52" s="117"/>
      <c r="HM52" s="117"/>
      <c r="HN52" s="117"/>
      <c r="HO52" s="117"/>
      <c r="HP52" s="117"/>
      <c r="HQ52" s="117"/>
      <c r="HR52" s="117"/>
      <c r="HS52" s="117"/>
      <c r="HT52" s="117"/>
      <c r="HU52" s="117"/>
      <c r="HV52" s="117"/>
      <c r="HW52" s="117"/>
      <c r="HX52" s="117"/>
      <c r="HY52" s="117"/>
      <c r="HZ52" s="117"/>
      <c r="IA52" s="117"/>
      <c r="IB52" s="117"/>
      <c r="IC52" s="117"/>
      <c r="ID52" s="117"/>
      <c r="IE52" s="117"/>
      <c r="IF52" s="117"/>
      <c r="IG52" s="117"/>
      <c r="IH52" s="117"/>
      <c r="II52" s="117"/>
      <c r="IJ52" s="117"/>
      <c r="IK52" s="117"/>
      <c r="IL52" s="117"/>
      <c r="IM52" s="117"/>
      <c r="IN52" s="117"/>
      <c r="IO52" s="117"/>
      <c r="IP52" s="117"/>
      <c r="IQ52" s="117"/>
      <c r="IR52" s="117"/>
      <c r="IS52" s="117"/>
    </row>
    <row r="53" spans="1:253" s="118" customFormat="1" ht="15.75">
      <c r="A53" s="119" t="s">
        <v>172</v>
      </c>
      <c r="B53" s="124" t="s">
        <v>140</v>
      </c>
      <c r="C53" s="123"/>
      <c r="D53" s="123"/>
      <c r="E53" s="123"/>
      <c r="F53" s="115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7"/>
      <c r="EJ53" s="117"/>
      <c r="EK53" s="117"/>
      <c r="EL53" s="117"/>
      <c r="EM53" s="117"/>
      <c r="EN53" s="117"/>
      <c r="EO53" s="117"/>
      <c r="EP53" s="117"/>
      <c r="EQ53" s="117"/>
      <c r="ER53" s="117"/>
      <c r="ES53" s="117"/>
      <c r="ET53" s="117"/>
      <c r="EU53" s="117"/>
      <c r="EV53" s="117"/>
      <c r="EW53" s="117"/>
      <c r="EX53" s="117"/>
      <c r="EY53" s="117"/>
      <c r="EZ53" s="117"/>
      <c r="FA53" s="117"/>
      <c r="FB53" s="117"/>
      <c r="FC53" s="117"/>
      <c r="FD53" s="117"/>
      <c r="FE53" s="117"/>
      <c r="FF53" s="117"/>
      <c r="FG53" s="117"/>
      <c r="FH53" s="117"/>
      <c r="FI53" s="117"/>
      <c r="FJ53" s="117"/>
      <c r="FK53" s="117"/>
      <c r="FL53" s="117"/>
      <c r="FM53" s="117"/>
      <c r="FN53" s="117"/>
      <c r="FO53" s="117"/>
      <c r="FP53" s="117"/>
      <c r="FQ53" s="117"/>
      <c r="FR53" s="117"/>
      <c r="FS53" s="117"/>
      <c r="FT53" s="117"/>
      <c r="FU53" s="117"/>
      <c r="FV53" s="117"/>
      <c r="FW53" s="117"/>
      <c r="FX53" s="117"/>
      <c r="FY53" s="117"/>
      <c r="FZ53" s="117"/>
      <c r="GA53" s="117"/>
      <c r="GB53" s="117"/>
      <c r="GC53" s="117"/>
      <c r="GD53" s="117"/>
      <c r="GE53" s="117"/>
      <c r="GF53" s="117"/>
      <c r="GG53" s="117"/>
      <c r="GH53" s="117"/>
      <c r="GI53" s="117"/>
      <c r="GJ53" s="117"/>
      <c r="GK53" s="117"/>
      <c r="GL53" s="117"/>
      <c r="GM53" s="117"/>
      <c r="GN53" s="117"/>
      <c r="GO53" s="117"/>
      <c r="GP53" s="117"/>
      <c r="GQ53" s="117"/>
      <c r="GR53" s="117"/>
      <c r="GS53" s="117"/>
      <c r="GT53" s="117"/>
      <c r="GU53" s="117"/>
      <c r="GV53" s="117"/>
      <c r="GW53" s="117"/>
      <c r="GX53" s="117"/>
      <c r="GY53" s="117"/>
      <c r="GZ53" s="117"/>
      <c r="HA53" s="117"/>
      <c r="HB53" s="117"/>
      <c r="HC53" s="117"/>
      <c r="HD53" s="117"/>
      <c r="HE53" s="117"/>
      <c r="HF53" s="117"/>
      <c r="HG53" s="117"/>
      <c r="HH53" s="117"/>
      <c r="HI53" s="117"/>
      <c r="HJ53" s="117"/>
      <c r="HK53" s="117"/>
      <c r="HL53" s="117"/>
      <c r="HM53" s="117"/>
      <c r="HN53" s="117"/>
      <c r="HO53" s="117"/>
      <c r="HP53" s="117"/>
      <c r="HQ53" s="117"/>
      <c r="HR53" s="117"/>
      <c r="HS53" s="117"/>
      <c r="HT53" s="117"/>
      <c r="HU53" s="117"/>
      <c r="HV53" s="117"/>
      <c r="HW53" s="117"/>
      <c r="HX53" s="117"/>
      <c r="HY53" s="117"/>
      <c r="HZ53" s="117"/>
      <c r="IA53" s="117"/>
      <c r="IB53" s="117"/>
      <c r="IC53" s="117"/>
      <c r="ID53" s="117"/>
      <c r="IE53" s="117"/>
      <c r="IF53" s="117"/>
      <c r="IG53" s="117"/>
      <c r="IH53" s="117"/>
      <c r="II53" s="117"/>
      <c r="IJ53" s="117"/>
      <c r="IK53" s="117"/>
      <c r="IL53" s="117"/>
      <c r="IM53" s="117"/>
      <c r="IN53" s="117"/>
      <c r="IO53" s="117"/>
      <c r="IP53" s="117"/>
      <c r="IQ53" s="117"/>
      <c r="IR53" s="117"/>
      <c r="IS53" s="117"/>
    </row>
    <row r="54" spans="1:253" s="118" customFormat="1" ht="31.5">
      <c r="A54" s="119" t="s">
        <v>173</v>
      </c>
      <c r="B54" s="124" t="s">
        <v>174</v>
      </c>
      <c r="C54" s="123"/>
      <c r="D54" s="123"/>
      <c r="E54" s="123"/>
      <c r="F54" s="115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7"/>
      <c r="DF54" s="117"/>
      <c r="DG54" s="117"/>
      <c r="DH54" s="117"/>
      <c r="DI54" s="117"/>
      <c r="DJ54" s="117"/>
      <c r="DK54" s="117"/>
      <c r="DL54" s="117"/>
      <c r="DM54" s="117"/>
      <c r="DN54" s="117"/>
      <c r="DO54" s="117"/>
      <c r="DP54" s="117"/>
      <c r="DQ54" s="117"/>
      <c r="DR54" s="117"/>
      <c r="DS54" s="117"/>
      <c r="DT54" s="117"/>
      <c r="DU54" s="117"/>
      <c r="DV54" s="117"/>
      <c r="DW54" s="117"/>
      <c r="DX54" s="117"/>
      <c r="DY54" s="117"/>
      <c r="DZ54" s="117"/>
      <c r="EA54" s="117"/>
      <c r="EB54" s="117"/>
      <c r="EC54" s="117"/>
      <c r="ED54" s="117"/>
      <c r="EE54" s="117"/>
      <c r="EF54" s="117"/>
      <c r="EG54" s="117"/>
      <c r="EH54" s="117"/>
      <c r="EI54" s="117"/>
      <c r="EJ54" s="117"/>
      <c r="EK54" s="117"/>
      <c r="EL54" s="117"/>
      <c r="EM54" s="117"/>
      <c r="EN54" s="117"/>
      <c r="EO54" s="117"/>
      <c r="EP54" s="117"/>
      <c r="EQ54" s="117"/>
      <c r="ER54" s="117"/>
      <c r="ES54" s="117"/>
      <c r="ET54" s="117"/>
      <c r="EU54" s="117"/>
      <c r="EV54" s="117"/>
      <c r="EW54" s="117"/>
      <c r="EX54" s="117"/>
      <c r="EY54" s="117"/>
      <c r="EZ54" s="117"/>
      <c r="FA54" s="117"/>
      <c r="FB54" s="117"/>
      <c r="FC54" s="117"/>
      <c r="FD54" s="117"/>
      <c r="FE54" s="117"/>
      <c r="FF54" s="117"/>
      <c r="FG54" s="117"/>
      <c r="FH54" s="117"/>
      <c r="FI54" s="117"/>
      <c r="FJ54" s="117"/>
      <c r="FK54" s="117"/>
      <c r="FL54" s="117"/>
      <c r="FM54" s="117"/>
      <c r="FN54" s="117"/>
      <c r="FO54" s="117"/>
      <c r="FP54" s="117"/>
      <c r="FQ54" s="117"/>
      <c r="FR54" s="117"/>
      <c r="FS54" s="117"/>
      <c r="FT54" s="117"/>
      <c r="FU54" s="117"/>
      <c r="FV54" s="117"/>
      <c r="FW54" s="117"/>
      <c r="FX54" s="117"/>
      <c r="FY54" s="117"/>
      <c r="FZ54" s="117"/>
      <c r="GA54" s="117"/>
      <c r="GB54" s="117"/>
      <c r="GC54" s="117"/>
      <c r="GD54" s="117"/>
      <c r="GE54" s="117"/>
      <c r="GF54" s="117"/>
      <c r="GG54" s="117"/>
      <c r="GH54" s="117"/>
      <c r="GI54" s="117"/>
      <c r="GJ54" s="117"/>
      <c r="GK54" s="117"/>
      <c r="GL54" s="117"/>
      <c r="GM54" s="117"/>
      <c r="GN54" s="117"/>
      <c r="GO54" s="117"/>
      <c r="GP54" s="117"/>
      <c r="GQ54" s="117"/>
      <c r="GR54" s="117"/>
      <c r="GS54" s="117"/>
      <c r="GT54" s="117"/>
      <c r="GU54" s="117"/>
      <c r="GV54" s="117"/>
      <c r="GW54" s="117"/>
      <c r="GX54" s="117"/>
      <c r="GY54" s="117"/>
      <c r="GZ54" s="117"/>
      <c r="HA54" s="117"/>
      <c r="HB54" s="117"/>
      <c r="HC54" s="117"/>
      <c r="HD54" s="117"/>
      <c r="HE54" s="117"/>
      <c r="HF54" s="117"/>
      <c r="HG54" s="117"/>
      <c r="HH54" s="117"/>
      <c r="HI54" s="117"/>
      <c r="HJ54" s="117"/>
      <c r="HK54" s="117"/>
      <c r="HL54" s="117"/>
      <c r="HM54" s="117"/>
      <c r="HN54" s="117"/>
      <c r="HO54" s="117"/>
      <c r="HP54" s="117"/>
      <c r="HQ54" s="117"/>
      <c r="HR54" s="117"/>
      <c r="HS54" s="117"/>
      <c r="HT54" s="117"/>
      <c r="HU54" s="117"/>
      <c r="HV54" s="117"/>
      <c r="HW54" s="117"/>
      <c r="HX54" s="117"/>
      <c r="HY54" s="117"/>
      <c r="HZ54" s="117"/>
      <c r="IA54" s="117"/>
      <c r="IB54" s="117"/>
      <c r="IC54" s="117"/>
      <c r="ID54" s="117"/>
      <c r="IE54" s="117"/>
      <c r="IF54" s="117"/>
      <c r="IG54" s="117"/>
      <c r="IH54" s="117"/>
      <c r="II54" s="117"/>
      <c r="IJ54" s="117"/>
      <c r="IK54" s="117"/>
      <c r="IL54" s="117"/>
      <c r="IM54" s="117"/>
      <c r="IN54" s="117"/>
      <c r="IO54" s="117"/>
      <c r="IP54" s="117"/>
      <c r="IQ54" s="117"/>
      <c r="IR54" s="117"/>
      <c r="IS54" s="117"/>
    </row>
    <row r="55" spans="1:253" s="118" customFormat="1" ht="15.75">
      <c r="A55" s="119" t="s">
        <v>42</v>
      </c>
      <c r="B55" s="121" t="s">
        <v>43</v>
      </c>
      <c r="C55" s="115">
        <f>'прил.1'!Q31</f>
        <v>25.396030694999993</v>
      </c>
      <c r="D55" s="115">
        <f>'прил.1'!Y31</f>
        <v>10.863592916666663</v>
      </c>
      <c r="E55" s="115">
        <f>'прил.1'!AG31</f>
        <v>9.522780486666667</v>
      </c>
      <c r="F55" s="115">
        <f>C55+D55+E55</f>
        <v>45.78240409833332</v>
      </c>
      <c r="G55" s="125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17"/>
      <c r="BO55" s="117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17"/>
      <c r="CC55" s="117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7"/>
      <c r="DF55" s="117"/>
      <c r="DG55" s="117"/>
      <c r="DH55" s="117"/>
      <c r="DI55" s="117"/>
      <c r="DJ55" s="117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7"/>
      <c r="EU55" s="117"/>
      <c r="EV55" s="117"/>
      <c r="EW55" s="117"/>
      <c r="EX55" s="117"/>
      <c r="EY55" s="117"/>
      <c r="EZ55" s="117"/>
      <c r="FA55" s="117"/>
      <c r="FB55" s="117"/>
      <c r="FC55" s="117"/>
      <c r="FD55" s="117"/>
      <c r="FE55" s="117"/>
      <c r="FF55" s="117"/>
      <c r="FG55" s="117"/>
      <c r="FH55" s="117"/>
      <c r="FI55" s="117"/>
      <c r="FJ55" s="117"/>
      <c r="FK55" s="117"/>
      <c r="FL55" s="117"/>
      <c r="FM55" s="117"/>
      <c r="FN55" s="117"/>
      <c r="FO55" s="117"/>
      <c r="FP55" s="117"/>
      <c r="FQ55" s="117"/>
      <c r="FR55" s="117"/>
      <c r="FS55" s="117"/>
      <c r="FT55" s="117"/>
      <c r="FU55" s="117"/>
      <c r="FV55" s="117"/>
      <c r="FW55" s="117"/>
      <c r="FX55" s="117"/>
      <c r="FY55" s="117"/>
      <c r="FZ55" s="117"/>
      <c r="GA55" s="117"/>
      <c r="GB55" s="117"/>
      <c r="GC55" s="117"/>
      <c r="GD55" s="117"/>
      <c r="GE55" s="117"/>
      <c r="GF55" s="117"/>
      <c r="GG55" s="117"/>
      <c r="GH55" s="117"/>
      <c r="GI55" s="117"/>
      <c r="GJ55" s="117"/>
      <c r="GK55" s="117"/>
      <c r="GL55" s="117"/>
      <c r="GM55" s="117"/>
      <c r="GN55" s="117"/>
      <c r="GO55" s="117"/>
      <c r="GP55" s="117"/>
      <c r="GQ55" s="117"/>
      <c r="GR55" s="117"/>
      <c r="GS55" s="117"/>
      <c r="GT55" s="117"/>
      <c r="GU55" s="117"/>
      <c r="GV55" s="117"/>
      <c r="GW55" s="117"/>
      <c r="GX55" s="117"/>
      <c r="GY55" s="117"/>
      <c r="GZ55" s="117"/>
      <c r="HA55" s="117"/>
      <c r="HB55" s="117"/>
      <c r="HC55" s="117"/>
      <c r="HD55" s="117"/>
      <c r="HE55" s="117"/>
      <c r="HF55" s="117"/>
      <c r="HG55" s="117"/>
      <c r="HH55" s="117"/>
      <c r="HI55" s="117"/>
      <c r="HJ55" s="117"/>
      <c r="HK55" s="117"/>
      <c r="HL55" s="117"/>
      <c r="HM55" s="117"/>
      <c r="HN55" s="117"/>
      <c r="HO55" s="117"/>
      <c r="HP55" s="117"/>
      <c r="HQ55" s="117"/>
      <c r="HR55" s="117"/>
      <c r="HS55" s="117"/>
      <c r="HT55" s="117"/>
      <c r="HU55" s="117"/>
      <c r="HV55" s="117"/>
      <c r="HW55" s="117"/>
      <c r="HX55" s="117"/>
      <c r="HY55" s="117"/>
      <c r="HZ55" s="117"/>
      <c r="IA55" s="117"/>
      <c r="IB55" s="117"/>
      <c r="IC55" s="117"/>
      <c r="ID55" s="117"/>
      <c r="IE55" s="117"/>
      <c r="IF55" s="117"/>
      <c r="IG55" s="117"/>
      <c r="IH55" s="117"/>
      <c r="II55" s="117"/>
      <c r="IJ55" s="117"/>
      <c r="IK55" s="117"/>
      <c r="IL55" s="117"/>
      <c r="IM55" s="117"/>
      <c r="IN55" s="117"/>
      <c r="IO55" s="117"/>
      <c r="IP55" s="117"/>
      <c r="IQ55" s="117"/>
      <c r="IR55" s="117"/>
      <c r="IS55" s="117"/>
    </row>
    <row r="56" spans="1:253" s="118" customFormat="1" ht="15.75">
      <c r="A56" s="119" t="s">
        <v>44</v>
      </c>
      <c r="B56" s="121" t="s">
        <v>45</v>
      </c>
      <c r="C56" s="115">
        <v>0</v>
      </c>
      <c r="D56" s="115">
        <v>0</v>
      </c>
      <c r="E56" s="115">
        <v>0</v>
      </c>
      <c r="F56" s="115">
        <v>0</v>
      </c>
      <c r="G56" s="125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17"/>
      <c r="BO56" s="117"/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17"/>
      <c r="CC56" s="117"/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  <c r="ET56" s="117"/>
      <c r="EU56" s="117"/>
      <c r="EV56" s="117"/>
      <c r="EW56" s="117"/>
      <c r="EX56" s="117"/>
      <c r="EY56" s="117"/>
      <c r="EZ56" s="117"/>
      <c r="FA56" s="117"/>
      <c r="FB56" s="117"/>
      <c r="FC56" s="117"/>
      <c r="FD56" s="117"/>
      <c r="FE56" s="117"/>
      <c r="FF56" s="117"/>
      <c r="FG56" s="117"/>
      <c r="FH56" s="117"/>
      <c r="FI56" s="117"/>
      <c r="FJ56" s="117"/>
      <c r="FK56" s="117"/>
      <c r="FL56" s="117"/>
      <c r="FM56" s="117"/>
      <c r="FN56" s="117"/>
      <c r="FO56" s="117"/>
      <c r="FP56" s="117"/>
      <c r="FQ56" s="117"/>
      <c r="FR56" s="117"/>
      <c r="FS56" s="117"/>
      <c r="FT56" s="117"/>
      <c r="FU56" s="117"/>
      <c r="FV56" s="117"/>
      <c r="FW56" s="117"/>
      <c r="FX56" s="117"/>
      <c r="FY56" s="117"/>
      <c r="FZ56" s="117"/>
      <c r="GA56" s="117"/>
      <c r="GB56" s="117"/>
      <c r="GC56" s="117"/>
      <c r="GD56" s="117"/>
      <c r="GE56" s="117"/>
      <c r="GF56" s="117"/>
      <c r="GG56" s="117"/>
      <c r="GH56" s="117"/>
      <c r="GI56" s="117"/>
      <c r="GJ56" s="117"/>
      <c r="GK56" s="117"/>
      <c r="GL56" s="117"/>
      <c r="GM56" s="117"/>
      <c r="GN56" s="117"/>
      <c r="GO56" s="117"/>
      <c r="GP56" s="117"/>
      <c r="GQ56" s="117"/>
      <c r="GR56" s="117"/>
      <c r="GS56" s="117"/>
      <c r="GT56" s="117"/>
      <c r="GU56" s="117"/>
      <c r="GV56" s="117"/>
      <c r="GW56" s="117"/>
      <c r="GX56" s="117"/>
      <c r="GY56" s="117"/>
      <c r="GZ56" s="117"/>
      <c r="HA56" s="117"/>
      <c r="HB56" s="117"/>
      <c r="HC56" s="117"/>
      <c r="HD56" s="117"/>
      <c r="HE56" s="117"/>
      <c r="HF56" s="117"/>
      <c r="HG56" s="117"/>
      <c r="HH56" s="117"/>
      <c r="HI56" s="117"/>
      <c r="HJ56" s="117"/>
      <c r="HK56" s="117"/>
      <c r="HL56" s="117"/>
      <c r="HM56" s="117"/>
      <c r="HN56" s="117"/>
      <c r="HO56" s="117"/>
      <c r="HP56" s="117"/>
      <c r="HQ56" s="117"/>
      <c r="HR56" s="117"/>
      <c r="HS56" s="117"/>
      <c r="HT56" s="117"/>
      <c r="HU56" s="117"/>
      <c r="HV56" s="117"/>
      <c r="HW56" s="117"/>
      <c r="HX56" s="117"/>
      <c r="HY56" s="117"/>
      <c r="HZ56" s="117"/>
      <c r="IA56" s="117"/>
      <c r="IB56" s="117"/>
      <c r="IC56" s="117"/>
      <c r="ID56" s="117"/>
      <c r="IE56" s="117"/>
      <c r="IF56" s="117"/>
      <c r="IG56" s="117"/>
      <c r="IH56" s="117"/>
      <c r="II56" s="117"/>
      <c r="IJ56" s="117"/>
      <c r="IK56" s="117"/>
      <c r="IL56" s="117"/>
      <c r="IM56" s="117"/>
      <c r="IN56" s="117"/>
      <c r="IO56" s="117"/>
      <c r="IP56" s="117"/>
      <c r="IQ56" s="117"/>
      <c r="IR56" s="117"/>
      <c r="IS56" s="117"/>
    </row>
    <row r="57" spans="1:253" s="118" customFormat="1" ht="18.75">
      <c r="A57" s="119" t="s">
        <v>46</v>
      </c>
      <c r="B57" s="122" t="s">
        <v>175</v>
      </c>
      <c r="C57" s="123"/>
      <c r="D57" s="123"/>
      <c r="E57" s="123"/>
      <c r="F57" s="115"/>
      <c r="G57" s="126"/>
      <c r="H57" s="12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17"/>
      <c r="BO57" s="117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7"/>
      <c r="EJ57" s="117"/>
      <c r="EK57" s="117"/>
      <c r="EL57" s="117"/>
      <c r="EM57" s="117"/>
      <c r="EN57" s="117"/>
      <c r="EO57" s="117"/>
      <c r="EP57" s="117"/>
      <c r="EQ57" s="117"/>
      <c r="ER57" s="117"/>
      <c r="ES57" s="117"/>
      <c r="ET57" s="117"/>
      <c r="EU57" s="117"/>
      <c r="EV57" s="117"/>
      <c r="EW57" s="117"/>
      <c r="EX57" s="117"/>
      <c r="EY57" s="117"/>
      <c r="EZ57" s="117"/>
      <c r="FA57" s="117"/>
      <c r="FB57" s="117"/>
      <c r="FC57" s="117"/>
      <c r="FD57" s="117"/>
      <c r="FE57" s="117"/>
      <c r="FF57" s="117"/>
      <c r="FG57" s="117"/>
      <c r="FH57" s="117"/>
      <c r="FI57" s="117"/>
      <c r="FJ57" s="117"/>
      <c r="FK57" s="117"/>
      <c r="FL57" s="117"/>
      <c r="FM57" s="117"/>
      <c r="FN57" s="117"/>
      <c r="FO57" s="117"/>
      <c r="FP57" s="117"/>
      <c r="FQ57" s="117"/>
      <c r="FR57" s="117"/>
      <c r="FS57" s="117"/>
      <c r="FT57" s="117"/>
      <c r="FU57" s="117"/>
      <c r="FV57" s="117"/>
      <c r="FW57" s="117"/>
      <c r="FX57" s="117"/>
      <c r="FY57" s="117"/>
      <c r="FZ57" s="117"/>
      <c r="GA57" s="117"/>
      <c r="GB57" s="117"/>
      <c r="GC57" s="117"/>
      <c r="GD57" s="117"/>
      <c r="GE57" s="117"/>
      <c r="GF57" s="117"/>
      <c r="GG57" s="117"/>
      <c r="GH57" s="117"/>
      <c r="GI57" s="117"/>
      <c r="GJ57" s="117"/>
      <c r="GK57" s="117"/>
      <c r="GL57" s="117"/>
      <c r="GM57" s="117"/>
      <c r="GN57" s="117"/>
      <c r="GO57" s="117"/>
      <c r="GP57" s="117"/>
      <c r="GQ57" s="117"/>
      <c r="GR57" s="117"/>
      <c r="GS57" s="117"/>
      <c r="GT57" s="117"/>
      <c r="GU57" s="117"/>
      <c r="GV57" s="117"/>
      <c r="GW57" s="117"/>
      <c r="GX57" s="117"/>
      <c r="GY57" s="117"/>
      <c r="GZ57" s="117"/>
      <c r="HA57" s="117"/>
      <c r="HB57" s="117"/>
      <c r="HC57" s="117"/>
      <c r="HD57" s="117"/>
      <c r="HE57" s="117"/>
      <c r="HF57" s="117"/>
      <c r="HG57" s="117"/>
      <c r="HH57" s="117"/>
      <c r="HI57" s="117"/>
      <c r="HJ57" s="117"/>
      <c r="HK57" s="117"/>
      <c r="HL57" s="117"/>
      <c r="HM57" s="117"/>
      <c r="HN57" s="117"/>
      <c r="HO57" s="117"/>
      <c r="HP57" s="117"/>
      <c r="HQ57" s="117"/>
      <c r="HR57" s="117"/>
      <c r="HS57" s="117"/>
      <c r="HT57" s="117"/>
      <c r="HU57" s="117"/>
      <c r="HV57" s="117"/>
      <c r="HW57" s="117"/>
      <c r="HX57" s="117"/>
      <c r="HY57" s="117"/>
      <c r="HZ57" s="117"/>
      <c r="IA57" s="117"/>
      <c r="IB57" s="117"/>
      <c r="IC57" s="117"/>
      <c r="ID57" s="117"/>
      <c r="IE57" s="117"/>
      <c r="IF57" s="117"/>
      <c r="IG57" s="117"/>
      <c r="IH57" s="117"/>
      <c r="II57" s="117"/>
      <c r="IJ57" s="117"/>
      <c r="IK57" s="117"/>
      <c r="IL57" s="117"/>
      <c r="IM57" s="117"/>
      <c r="IN57" s="117"/>
      <c r="IO57" s="117"/>
      <c r="IP57" s="117"/>
      <c r="IQ57" s="117"/>
      <c r="IR57" s="117"/>
      <c r="IS57" s="117"/>
    </row>
    <row r="58" spans="1:253" s="118" customFormat="1" ht="15.75">
      <c r="A58" s="119" t="s">
        <v>47</v>
      </c>
      <c r="B58" s="120" t="s">
        <v>48</v>
      </c>
      <c r="C58" s="115">
        <v>0</v>
      </c>
      <c r="D58" s="115">
        <v>0</v>
      </c>
      <c r="E58" s="115">
        <v>0</v>
      </c>
      <c r="F58" s="115">
        <v>0</v>
      </c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17"/>
      <c r="FB58" s="117"/>
      <c r="FC58" s="117"/>
      <c r="FD58" s="117"/>
      <c r="FE58" s="117"/>
      <c r="FF58" s="117"/>
      <c r="FG58" s="117"/>
      <c r="FH58" s="117"/>
      <c r="FI58" s="117"/>
      <c r="FJ58" s="117"/>
      <c r="FK58" s="117"/>
      <c r="FL58" s="117"/>
      <c r="FM58" s="117"/>
      <c r="FN58" s="117"/>
      <c r="FO58" s="117"/>
      <c r="FP58" s="117"/>
      <c r="FQ58" s="117"/>
      <c r="FR58" s="117"/>
      <c r="FS58" s="117"/>
      <c r="FT58" s="117"/>
      <c r="FU58" s="117"/>
      <c r="FV58" s="117"/>
      <c r="FW58" s="117"/>
      <c r="FX58" s="117"/>
      <c r="FY58" s="117"/>
      <c r="FZ58" s="117"/>
      <c r="GA58" s="117"/>
      <c r="GB58" s="117"/>
      <c r="GC58" s="117"/>
      <c r="GD58" s="117"/>
      <c r="GE58" s="117"/>
      <c r="GF58" s="117"/>
      <c r="GG58" s="117"/>
      <c r="GH58" s="117"/>
      <c r="GI58" s="117"/>
      <c r="GJ58" s="117"/>
      <c r="GK58" s="117"/>
      <c r="GL58" s="117"/>
      <c r="GM58" s="117"/>
      <c r="GN58" s="117"/>
      <c r="GO58" s="117"/>
      <c r="GP58" s="117"/>
      <c r="GQ58" s="117"/>
      <c r="GR58" s="117"/>
      <c r="GS58" s="117"/>
      <c r="GT58" s="117"/>
      <c r="GU58" s="117"/>
      <c r="GV58" s="117"/>
      <c r="GW58" s="117"/>
      <c r="GX58" s="117"/>
      <c r="GY58" s="117"/>
      <c r="GZ58" s="117"/>
      <c r="HA58" s="117"/>
      <c r="HB58" s="117"/>
      <c r="HC58" s="117"/>
      <c r="HD58" s="117"/>
      <c r="HE58" s="117"/>
      <c r="HF58" s="117"/>
      <c r="HG58" s="117"/>
      <c r="HH58" s="117"/>
      <c r="HI58" s="117"/>
      <c r="HJ58" s="117"/>
      <c r="HK58" s="117"/>
      <c r="HL58" s="117"/>
      <c r="HM58" s="117"/>
      <c r="HN58" s="117"/>
      <c r="HO58" s="117"/>
      <c r="HP58" s="117"/>
      <c r="HQ58" s="117"/>
      <c r="HR58" s="117"/>
      <c r="HS58" s="117"/>
      <c r="HT58" s="117"/>
      <c r="HU58" s="117"/>
      <c r="HV58" s="117"/>
      <c r="HW58" s="117"/>
      <c r="HX58" s="117"/>
      <c r="HY58" s="117"/>
      <c r="HZ58" s="117"/>
      <c r="IA58" s="117"/>
      <c r="IB58" s="117"/>
      <c r="IC58" s="117"/>
      <c r="ID58" s="117"/>
      <c r="IE58" s="117"/>
      <c r="IF58" s="117"/>
      <c r="IG58" s="117"/>
      <c r="IH58" s="117"/>
      <c r="II58" s="117"/>
      <c r="IJ58" s="117"/>
      <c r="IK58" s="117"/>
      <c r="IL58" s="117"/>
      <c r="IM58" s="117"/>
      <c r="IN58" s="117"/>
      <c r="IO58" s="117"/>
      <c r="IP58" s="117"/>
      <c r="IQ58" s="117"/>
      <c r="IR58" s="117"/>
      <c r="IS58" s="117"/>
    </row>
    <row r="59" spans="1:253" s="118" customFormat="1" ht="15.75">
      <c r="A59" s="119" t="s">
        <v>49</v>
      </c>
      <c r="B59" s="121" t="s">
        <v>50</v>
      </c>
      <c r="C59" s="123"/>
      <c r="D59" s="123"/>
      <c r="E59" s="123"/>
      <c r="F59" s="115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  <c r="BK59" s="117"/>
      <c r="BL59" s="117"/>
      <c r="BM59" s="117"/>
      <c r="BN59" s="117"/>
      <c r="BO59" s="117"/>
      <c r="BP59" s="117"/>
      <c r="BQ59" s="117"/>
      <c r="BR59" s="117"/>
      <c r="BS59" s="117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  <c r="FF59" s="117"/>
      <c r="FG59" s="117"/>
      <c r="FH59" s="117"/>
      <c r="FI59" s="117"/>
      <c r="FJ59" s="117"/>
      <c r="FK59" s="117"/>
      <c r="FL59" s="117"/>
      <c r="FM59" s="117"/>
      <c r="FN59" s="117"/>
      <c r="FO59" s="117"/>
      <c r="FP59" s="117"/>
      <c r="FQ59" s="117"/>
      <c r="FR59" s="117"/>
      <c r="FS59" s="117"/>
      <c r="FT59" s="117"/>
      <c r="FU59" s="117"/>
      <c r="FV59" s="117"/>
      <c r="FW59" s="117"/>
      <c r="FX59" s="117"/>
      <c r="FY59" s="117"/>
      <c r="FZ59" s="117"/>
      <c r="GA59" s="117"/>
      <c r="GB59" s="117"/>
      <c r="GC59" s="117"/>
      <c r="GD59" s="117"/>
      <c r="GE59" s="117"/>
      <c r="GF59" s="117"/>
      <c r="GG59" s="117"/>
      <c r="GH59" s="117"/>
      <c r="GI59" s="117"/>
      <c r="GJ59" s="117"/>
      <c r="GK59" s="117"/>
      <c r="GL59" s="117"/>
      <c r="GM59" s="117"/>
      <c r="GN59" s="117"/>
      <c r="GO59" s="117"/>
      <c r="GP59" s="117"/>
      <c r="GQ59" s="117"/>
      <c r="GR59" s="117"/>
      <c r="GS59" s="117"/>
      <c r="GT59" s="117"/>
      <c r="GU59" s="117"/>
      <c r="GV59" s="117"/>
      <c r="GW59" s="117"/>
      <c r="GX59" s="117"/>
      <c r="GY59" s="117"/>
      <c r="GZ59" s="117"/>
      <c r="HA59" s="117"/>
      <c r="HB59" s="117"/>
      <c r="HC59" s="117"/>
      <c r="HD59" s="117"/>
      <c r="HE59" s="117"/>
      <c r="HF59" s="117"/>
      <c r="HG59" s="117"/>
      <c r="HH59" s="117"/>
      <c r="HI59" s="117"/>
      <c r="HJ59" s="117"/>
      <c r="HK59" s="117"/>
      <c r="HL59" s="117"/>
      <c r="HM59" s="117"/>
      <c r="HN59" s="117"/>
      <c r="HO59" s="117"/>
      <c r="HP59" s="117"/>
      <c r="HQ59" s="117"/>
      <c r="HR59" s="117"/>
      <c r="HS59" s="117"/>
      <c r="HT59" s="117"/>
      <c r="HU59" s="117"/>
      <c r="HV59" s="117"/>
      <c r="HW59" s="117"/>
      <c r="HX59" s="117"/>
      <c r="HY59" s="117"/>
      <c r="HZ59" s="117"/>
      <c r="IA59" s="117"/>
      <c r="IB59" s="117"/>
      <c r="IC59" s="117"/>
      <c r="ID59" s="117"/>
      <c r="IE59" s="117"/>
      <c r="IF59" s="117"/>
      <c r="IG59" s="117"/>
      <c r="IH59" s="117"/>
      <c r="II59" s="117"/>
      <c r="IJ59" s="117"/>
      <c r="IK59" s="117"/>
      <c r="IL59" s="117"/>
      <c r="IM59" s="117"/>
      <c r="IN59" s="117"/>
      <c r="IO59" s="117"/>
      <c r="IP59" s="117"/>
      <c r="IQ59" s="117"/>
      <c r="IR59" s="117"/>
      <c r="IS59" s="117"/>
    </row>
    <row r="60" spans="1:253" s="118" customFormat="1" ht="15.75">
      <c r="A60" s="119" t="s">
        <v>51</v>
      </c>
      <c r="B60" s="121" t="s">
        <v>52</v>
      </c>
      <c r="C60" s="123"/>
      <c r="D60" s="123"/>
      <c r="E60" s="123"/>
      <c r="F60" s="115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17"/>
      <c r="EU60" s="117"/>
      <c r="EV60" s="117"/>
      <c r="EW60" s="117"/>
      <c r="EX60" s="117"/>
      <c r="EY60" s="117"/>
      <c r="EZ60" s="117"/>
      <c r="FA60" s="117"/>
      <c r="FB60" s="117"/>
      <c r="FC60" s="117"/>
      <c r="FD60" s="117"/>
      <c r="FE60" s="117"/>
      <c r="FF60" s="117"/>
      <c r="FG60" s="117"/>
      <c r="FH60" s="117"/>
      <c r="FI60" s="117"/>
      <c r="FJ60" s="117"/>
      <c r="FK60" s="117"/>
      <c r="FL60" s="117"/>
      <c r="FM60" s="117"/>
      <c r="FN60" s="117"/>
      <c r="FO60" s="117"/>
      <c r="FP60" s="117"/>
      <c r="FQ60" s="117"/>
      <c r="FR60" s="117"/>
      <c r="FS60" s="117"/>
      <c r="FT60" s="117"/>
      <c r="FU60" s="117"/>
      <c r="FV60" s="117"/>
      <c r="FW60" s="117"/>
      <c r="FX60" s="117"/>
      <c r="FY60" s="117"/>
      <c r="FZ60" s="117"/>
      <c r="GA60" s="117"/>
      <c r="GB60" s="117"/>
      <c r="GC60" s="117"/>
      <c r="GD60" s="117"/>
      <c r="GE60" s="117"/>
      <c r="GF60" s="117"/>
      <c r="GG60" s="117"/>
      <c r="GH60" s="117"/>
      <c r="GI60" s="117"/>
      <c r="GJ60" s="117"/>
      <c r="GK60" s="117"/>
      <c r="GL60" s="117"/>
      <c r="GM60" s="117"/>
      <c r="GN60" s="117"/>
      <c r="GO60" s="117"/>
      <c r="GP60" s="117"/>
      <c r="GQ60" s="117"/>
      <c r="GR60" s="117"/>
      <c r="GS60" s="117"/>
      <c r="GT60" s="117"/>
      <c r="GU60" s="117"/>
      <c r="GV60" s="117"/>
      <c r="GW60" s="117"/>
      <c r="GX60" s="117"/>
      <c r="GY60" s="117"/>
      <c r="GZ60" s="117"/>
      <c r="HA60" s="117"/>
      <c r="HB60" s="117"/>
      <c r="HC60" s="117"/>
      <c r="HD60" s="117"/>
      <c r="HE60" s="117"/>
      <c r="HF60" s="117"/>
      <c r="HG60" s="117"/>
      <c r="HH60" s="117"/>
      <c r="HI60" s="117"/>
      <c r="HJ60" s="117"/>
      <c r="HK60" s="117"/>
      <c r="HL60" s="117"/>
      <c r="HM60" s="117"/>
      <c r="HN60" s="117"/>
      <c r="HO60" s="117"/>
      <c r="HP60" s="117"/>
      <c r="HQ60" s="117"/>
      <c r="HR60" s="117"/>
      <c r="HS60" s="117"/>
      <c r="HT60" s="117"/>
      <c r="HU60" s="117"/>
      <c r="HV60" s="117"/>
      <c r="HW60" s="117"/>
      <c r="HX60" s="117"/>
      <c r="HY60" s="117"/>
      <c r="HZ60" s="117"/>
      <c r="IA60" s="117"/>
      <c r="IB60" s="117"/>
      <c r="IC60" s="117"/>
      <c r="ID60" s="117"/>
      <c r="IE60" s="117"/>
      <c r="IF60" s="117"/>
      <c r="IG60" s="117"/>
      <c r="IH60" s="117"/>
      <c r="II60" s="117"/>
      <c r="IJ60" s="117"/>
      <c r="IK60" s="117"/>
      <c r="IL60" s="117"/>
      <c r="IM60" s="117"/>
      <c r="IN60" s="117"/>
      <c r="IO60" s="117"/>
      <c r="IP60" s="117"/>
      <c r="IQ60" s="117"/>
      <c r="IR60" s="117"/>
      <c r="IS60" s="117"/>
    </row>
    <row r="61" spans="1:253" s="118" customFormat="1" ht="15.75">
      <c r="A61" s="119" t="s">
        <v>53</v>
      </c>
      <c r="B61" s="121" t="s">
        <v>54</v>
      </c>
      <c r="C61" s="123"/>
      <c r="D61" s="123"/>
      <c r="E61" s="123"/>
      <c r="F61" s="115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7"/>
      <c r="BH61" s="117"/>
      <c r="BI61" s="117"/>
      <c r="BJ61" s="117"/>
      <c r="BK61" s="117"/>
      <c r="BL61" s="117"/>
      <c r="BM61" s="117"/>
      <c r="BN61" s="117"/>
      <c r="BO61" s="117"/>
      <c r="BP61" s="117"/>
      <c r="BQ61" s="117"/>
      <c r="BR61" s="117"/>
      <c r="BS61" s="117"/>
      <c r="BT61" s="117"/>
      <c r="BU61" s="117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7"/>
      <c r="EJ61" s="117"/>
      <c r="EK61" s="117"/>
      <c r="EL61" s="117"/>
      <c r="EM61" s="117"/>
      <c r="EN61" s="117"/>
      <c r="EO61" s="117"/>
      <c r="EP61" s="117"/>
      <c r="EQ61" s="117"/>
      <c r="ER61" s="117"/>
      <c r="ES61" s="117"/>
      <c r="ET61" s="117"/>
      <c r="EU61" s="117"/>
      <c r="EV61" s="117"/>
      <c r="EW61" s="117"/>
      <c r="EX61" s="117"/>
      <c r="EY61" s="117"/>
      <c r="EZ61" s="117"/>
      <c r="FA61" s="117"/>
      <c r="FB61" s="117"/>
      <c r="FC61" s="117"/>
      <c r="FD61" s="117"/>
      <c r="FE61" s="117"/>
      <c r="FF61" s="117"/>
      <c r="FG61" s="117"/>
      <c r="FH61" s="117"/>
      <c r="FI61" s="117"/>
      <c r="FJ61" s="117"/>
      <c r="FK61" s="117"/>
      <c r="FL61" s="117"/>
      <c r="FM61" s="117"/>
      <c r="FN61" s="117"/>
      <c r="FO61" s="117"/>
      <c r="FP61" s="117"/>
      <c r="FQ61" s="117"/>
      <c r="FR61" s="117"/>
      <c r="FS61" s="117"/>
      <c r="FT61" s="117"/>
      <c r="FU61" s="117"/>
      <c r="FV61" s="117"/>
      <c r="FW61" s="117"/>
      <c r="FX61" s="117"/>
      <c r="FY61" s="117"/>
      <c r="FZ61" s="117"/>
      <c r="GA61" s="117"/>
      <c r="GB61" s="117"/>
      <c r="GC61" s="117"/>
      <c r="GD61" s="117"/>
      <c r="GE61" s="117"/>
      <c r="GF61" s="117"/>
      <c r="GG61" s="117"/>
      <c r="GH61" s="117"/>
      <c r="GI61" s="117"/>
      <c r="GJ61" s="117"/>
      <c r="GK61" s="117"/>
      <c r="GL61" s="117"/>
      <c r="GM61" s="117"/>
      <c r="GN61" s="117"/>
      <c r="GO61" s="117"/>
      <c r="GP61" s="117"/>
      <c r="GQ61" s="117"/>
      <c r="GR61" s="117"/>
      <c r="GS61" s="117"/>
      <c r="GT61" s="117"/>
      <c r="GU61" s="117"/>
      <c r="GV61" s="117"/>
      <c r="GW61" s="117"/>
      <c r="GX61" s="117"/>
      <c r="GY61" s="117"/>
      <c r="GZ61" s="117"/>
      <c r="HA61" s="117"/>
      <c r="HB61" s="117"/>
      <c r="HC61" s="117"/>
      <c r="HD61" s="117"/>
      <c r="HE61" s="117"/>
      <c r="HF61" s="117"/>
      <c r="HG61" s="117"/>
      <c r="HH61" s="117"/>
      <c r="HI61" s="117"/>
      <c r="HJ61" s="117"/>
      <c r="HK61" s="117"/>
      <c r="HL61" s="117"/>
      <c r="HM61" s="117"/>
      <c r="HN61" s="117"/>
      <c r="HO61" s="117"/>
      <c r="HP61" s="117"/>
      <c r="HQ61" s="117"/>
      <c r="HR61" s="117"/>
      <c r="HS61" s="117"/>
      <c r="HT61" s="117"/>
      <c r="HU61" s="117"/>
      <c r="HV61" s="117"/>
      <c r="HW61" s="117"/>
      <c r="HX61" s="117"/>
      <c r="HY61" s="117"/>
      <c r="HZ61" s="117"/>
      <c r="IA61" s="117"/>
      <c r="IB61" s="117"/>
      <c r="IC61" s="117"/>
      <c r="ID61" s="117"/>
      <c r="IE61" s="117"/>
      <c r="IF61" s="117"/>
      <c r="IG61" s="117"/>
      <c r="IH61" s="117"/>
      <c r="II61" s="117"/>
      <c r="IJ61" s="117"/>
      <c r="IK61" s="117"/>
      <c r="IL61" s="117"/>
      <c r="IM61" s="117"/>
      <c r="IN61" s="117"/>
      <c r="IO61" s="117"/>
      <c r="IP61" s="117"/>
      <c r="IQ61" s="117"/>
      <c r="IR61" s="117"/>
      <c r="IS61" s="117"/>
    </row>
    <row r="62" spans="1:253" s="118" customFormat="1" ht="15.75">
      <c r="A62" s="119" t="s">
        <v>55</v>
      </c>
      <c r="B62" s="121" t="s">
        <v>56</v>
      </c>
      <c r="C62" s="123"/>
      <c r="D62" s="123"/>
      <c r="E62" s="123"/>
      <c r="F62" s="115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117"/>
      <c r="BM62" s="117"/>
      <c r="BN62" s="117"/>
      <c r="BO62" s="117"/>
      <c r="BP62" s="117"/>
      <c r="BQ62" s="117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17"/>
      <c r="ER62" s="117"/>
      <c r="ES62" s="117"/>
      <c r="ET62" s="117"/>
      <c r="EU62" s="117"/>
      <c r="EV62" s="117"/>
      <c r="EW62" s="117"/>
      <c r="EX62" s="117"/>
      <c r="EY62" s="117"/>
      <c r="EZ62" s="117"/>
      <c r="FA62" s="117"/>
      <c r="FB62" s="117"/>
      <c r="FC62" s="117"/>
      <c r="FD62" s="117"/>
      <c r="FE62" s="117"/>
      <c r="FF62" s="117"/>
      <c r="FG62" s="117"/>
      <c r="FH62" s="117"/>
      <c r="FI62" s="117"/>
      <c r="FJ62" s="117"/>
      <c r="FK62" s="117"/>
      <c r="FL62" s="117"/>
      <c r="FM62" s="117"/>
      <c r="FN62" s="117"/>
      <c r="FO62" s="117"/>
      <c r="FP62" s="117"/>
      <c r="FQ62" s="117"/>
      <c r="FR62" s="117"/>
      <c r="FS62" s="117"/>
      <c r="FT62" s="117"/>
      <c r="FU62" s="117"/>
      <c r="FV62" s="117"/>
      <c r="FW62" s="117"/>
      <c r="FX62" s="117"/>
      <c r="FY62" s="117"/>
      <c r="FZ62" s="117"/>
      <c r="GA62" s="117"/>
      <c r="GB62" s="117"/>
      <c r="GC62" s="117"/>
      <c r="GD62" s="117"/>
      <c r="GE62" s="117"/>
      <c r="GF62" s="117"/>
      <c r="GG62" s="117"/>
      <c r="GH62" s="117"/>
      <c r="GI62" s="117"/>
      <c r="GJ62" s="117"/>
      <c r="GK62" s="117"/>
      <c r="GL62" s="117"/>
      <c r="GM62" s="117"/>
      <c r="GN62" s="117"/>
      <c r="GO62" s="117"/>
      <c r="GP62" s="117"/>
      <c r="GQ62" s="117"/>
      <c r="GR62" s="117"/>
      <c r="GS62" s="117"/>
      <c r="GT62" s="117"/>
      <c r="GU62" s="117"/>
      <c r="GV62" s="117"/>
      <c r="GW62" s="117"/>
      <c r="GX62" s="117"/>
      <c r="GY62" s="117"/>
      <c r="GZ62" s="117"/>
      <c r="HA62" s="117"/>
      <c r="HB62" s="117"/>
      <c r="HC62" s="117"/>
      <c r="HD62" s="117"/>
      <c r="HE62" s="117"/>
      <c r="HF62" s="117"/>
      <c r="HG62" s="117"/>
      <c r="HH62" s="117"/>
      <c r="HI62" s="117"/>
      <c r="HJ62" s="117"/>
      <c r="HK62" s="117"/>
      <c r="HL62" s="117"/>
      <c r="HM62" s="117"/>
      <c r="HN62" s="117"/>
      <c r="HO62" s="117"/>
      <c r="HP62" s="117"/>
      <c r="HQ62" s="117"/>
      <c r="HR62" s="117"/>
      <c r="HS62" s="117"/>
      <c r="HT62" s="117"/>
      <c r="HU62" s="117"/>
      <c r="HV62" s="117"/>
      <c r="HW62" s="117"/>
      <c r="HX62" s="117"/>
      <c r="HY62" s="117"/>
      <c r="HZ62" s="117"/>
      <c r="IA62" s="117"/>
      <c r="IB62" s="117"/>
      <c r="IC62" s="117"/>
      <c r="ID62" s="117"/>
      <c r="IE62" s="117"/>
      <c r="IF62" s="117"/>
      <c r="IG62" s="117"/>
      <c r="IH62" s="117"/>
      <c r="II62" s="117"/>
      <c r="IJ62" s="117"/>
      <c r="IK62" s="117"/>
      <c r="IL62" s="117"/>
      <c r="IM62" s="117"/>
      <c r="IN62" s="117"/>
      <c r="IO62" s="117"/>
      <c r="IP62" s="117"/>
      <c r="IQ62" s="117"/>
      <c r="IR62" s="117"/>
      <c r="IS62" s="117"/>
    </row>
    <row r="63" spans="1:253" s="118" customFormat="1" ht="15.75">
      <c r="A63" s="119" t="s">
        <v>57</v>
      </c>
      <c r="B63" s="121" t="s">
        <v>176</v>
      </c>
      <c r="C63" s="115">
        <v>0</v>
      </c>
      <c r="D63" s="115">
        <v>0</v>
      </c>
      <c r="E63" s="115">
        <v>0</v>
      </c>
      <c r="F63" s="115">
        <v>0</v>
      </c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17"/>
      <c r="BO63" s="117"/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17"/>
      <c r="CC63" s="117"/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7"/>
      <c r="DQ63" s="117"/>
      <c r="DR63" s="117"/>
      <c r="DS63" s="117"/>
      <c r="DT63" s="117"/>
      <c r="DU63" s="117"/>
      <c r="DV63" s="117"/>
      <c r="DW63" s="117"/>
      <c r="DX63" s="117"/>
      <c r="DY63" s="117"/>
      <c r="DZ63" s="117"/>
      <c r="EA63" s="117"/>
      <c r="EB63" s="117"/>
      <c r="EC63" s="117"/>
      <c r="ED63" s="117"/>
      <c r="EE63" s="117"/>
      <c r="EF63" s="117"/>
      <c r="EG63" s="117"/>
      <c r="EH63" s="117"/>
      <c r="EI63" s="117"/>
      <c r="EJ63" s="117"/>
      <c r="EK63" s="117"/>
      <c r="EL63" s="117"/>
      <c r="EM63" s="117"/>
      <c r="EN63" s="117"/>
      <c r="EO63" s="117"/>
      <c r="EP63" s="117"/>
      <c r="EQ63" s="117"/>
      <c r="ER63" s="117"/>
      <c r="ES63" s="117"/>
      <c r="ET63" s="117"/>
      <c r="EU63" s="117"/>
      <c r="EV63" s="117"/>
      <c r="EW63" s="117"/>
      <c r="EX63" s="117"/>
      <c r="EY63" s="117"/>
      <c r="EZ63" s="117"/>
      <c r="FA63" s="117"/>
      <c r="FB63" s="117"/>
      <c r="FC63" s="117"/>
      <c r="FD63" s="117"/>
      <c r="FE63" s="117"/>
      <c r="FF63" s="117"/>
      <c r="FG63" s="117"/>
      <c r="FH63" s="117"/>
      <c r="FI63" s="117"/>
      <c r="FJ63" s="117"/>
      <c r="FK63" s="117"/>
      <c r="FL63" s="117"/>
      <c r="FM63" s="117"/>
      <c r="FN63" s="117"/>
      <c r="FO63" s="117"/>
      <c r="FP63" s="117"/>
      <c r="FQ63" s="117"/>
      <c r="FR63" s="117"/>
      <c r="FS63" s="117"/>
      <c r="FT63" s="117"/>
      <c r="FU63" s="117"/>
      <c r="FV63" s="117"/>
      <c r="FW63" s="117"/>
      <c r="FX63" s="117"/>
      <c r="FY63" s="117"/>
      <c r="FZ63" s="117"/>
      <c r="GA63" s="117"/>
      <c r="GB63" s="117"/>
      <c r="GC63" s="117"/>
      <c r="GD63" s="117"/>
      <c r="GE63" s="117"/>
      <c r="GF63" s="117"/>
      <c r="GG63" s="117"/>
      <c r="GH63" s="117"/>
      <c r="GI63" s="117"/>
      <c r="GJ63" s="117"/>
      <c r="GK63" s="117"/>
      <c r="GL63" s="117"/>
      <c r="GM63" s="117"/>
      <c r="GN63" s="117"/>
      <c r="GO63" s="117"/>
      <c r="GP63" s="117"/>
      <c r="GQ63" s="117"/>
      <c r="GR63" s="117"/>
      <c r="GS63" s="117"/>
      <c r="GT63" s="117"/>
      <c r="GU63" s="117"/>
      <c r="GV63" s="117"/>
      <c r="GW63" s="117"/>
      <c r="GX63" s="117"/>
      <c r="GY63" s="117"/>
      <c r="GZ63" s="117"/>
      <c r="HA63" s="117"/>
      <c r="HB63" s="117"/>
      <c r="HC63" s="117"/>
      <c r="HD63" s="117"/>
      <c r="HE63" s="117"/>
      <c r="HF63" s="117"/>
      <c r="HG63" s="117"/>
      <c r="HH63" s="117"/>
      <c r="HI63" s="117"/>
      <c r="HJ63" s="117"/>
      <c r="HK63" s="117"/>
      <c r="HL63" s="117"/>
      <c r="HM63" s="117"/>
      <c r="HN63" s="117"/>
      <c r="HO63" s="117"/>
      <c r="HP63" s="117"/>
      <c r="HQ63" s="117"/>
      <c r="HR63" s="117"/>
      <c r="HS63" s="117"/>
      <c r="HT63" s="117"/>
      <c r="HU63" s="117"/>
      <c r="HV63" s="117"/>
      <c r="HW63" s="117"/>
      <c r="HX63" s="117"/>
      <c r="HY63" s="117"/>
      <c r="HZ63" s="117"/>
      <c r="IA63" s="117"/>
      <c r="IB63" s="117"/>
      <c r="IC63" s="117"/>
      <c r="ID63" s="117"/>
      <c r="IE63" s="117"/>
      <c r="IF63" s="117"/>
      <c r="IG63" s="117"/>
      <c r="IH63" s="117"/>
      <c r="II63" s="117"/>
      <c r="IJ63" s="117"/>
      <c r="IK63" s="117"/>
      <c r="IL63" s="117"/>
      <c r="IM63" s="117"/>
      <c r="IN63" s="117"/>
      <c r="IO63" s="117"/>
      <c r="IP63" s="117"/>
      <c r="IQ63" s="117"/>
      <c r="IR63" s="117"/>
      <c r="IS63" s="117"/>
    </row>
    <row r="64" spans="1:253" s="118" customFormat="1" ht="15.75">
      <c r="A64" s="119" t="s">
        <v>58</v>
      </c>
      <c r="B64" s="122" t="s">
        <v>177</v>
      </c>
      <c r="C64" s="115">
        <v>0</v>
      </c>
      <c r="D64" s="115">
        <v>0</v>
      </c>
      <c r="E64" s="115">
        <v>0</v>
      </c>
      <c r="F64" s="115">
        <v>0</v>
      </c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7"/>
      <c r="DQ64" s="117"/>
      <c r="DR64" s="117"/>
      <c r="DS64" s="117"/>
      <c r="DT64" s="117"/>
      <c r="DU64" s="117"/>
      <c r="DV64" s="117"/>
      <c r="DW64" s="117"/>
      <c r="DX64" s="117"/>
      <c r="DY64" s="117"/>
      <c r="DZ64" s="117"/>
      <c r="EA64" s="117"/>
      <c r="EB64" s="117"/>
      <c r="EC64" s="117"/>
      <c r="ED64" s="117"/>
      <c r="EE64" s="117"/>
      <c r="EF64" s="117"/>
      <c r="EG64" s="117"/>
      <c r="EH64" s="117"/>
      <c r="EI64" s="117"/>
      <c r="EJ64" s="117"/>
      <c r="EK64" s="117"/>
      <c r="EL64" s="117"/>
      <c r="EM64" s="117"/>
      <c r="EN64" s="117"/>
      <c r="EO64" s="117"/>
      <c r="EP64" s="117"/>
      <c r="EQ64" s="117"/>
      <c r="ER64" s="117"/>
      <c r="ES64" s="117"/>
      <c r="ET64" s="117"/>
      <c r="EU64" s="117"/>
      <c r="EV64" s="117"/>
      <c r="EW64" s="117"/>
      <c r="EX64" s="117"/>
      <c r="EY64" s="117"/>
      <c r="EZ64" s="117"/>
      <c r="FA64" s="117"/>
      <c r="FB64" s="117"/>
      <c r="FC64" s="117"/>
      <c r="FD64" s="117"/>
      <c r="FE64" s="117"/>
      <c r="FF64" s="117"/>
      <c r="FG64" s="117"/>
      <c r="FH64" s="117"/>
      <c r="FI64" s="117"/>
      <c r="FJ64" s="117"/>
      <c r="FK64" s="117"/>
      <c r="FL64" s="117"/>
      <c r="FM64" s="117"/>
      <c r="FN64" s="117"/>
      <c r="FO64" s="117"/>
      <c r="FP64" s="117"/>
      <c r="FQ64" s="117"/>
      <c r="FR64" s="117"/>
      <c r="FS64" s="117"/>
      <c r="FT64" s="117"/>
      <c r="FU64" s="117"/>
      <c r="FV64" s="117"/>
      <c r="FW64" s="117"/>
      <c r="FX64" s="117"/>
      <c r="FY64" s="117"/>
      <c r="FZ64" s="117"/>
      <c r="GA64" s="117"/>
      <c r="GB64" s="117"/>
      <c r="GC64" s="117"/>
      <c r="GD64" s="117"/>
      <c r="GE64" s="117"/>
      <c r="GF64" s="117"/>
      <c r="GG64" s="117"/>
      <c r="GH64" s="117"/>
      <c r="GI64" s="117"/>
      <c r="GJ64" s="117"/>
      <c r="GK64" s="117"/>
      <c r="GL64" s="117"/>
      <c r="GM64" s="117"/>
      <c r="GN64" s="117"/>
      <c r="GO64" s="117"/>
      <c r="GP64" s="117"/>
      <c r="GQ64" s="117"/>
      <c r="GR64" s="117"/>
      <c r="GS64" s="117"/>
      <c r="GT64" s="117"/>
      <c r="GU64" s="117"/>
      <c r="GV64" s="117"/>
      <c r="GW64" s="117"/>
      <c r="GX64" s="117"/>
      <c r="GY64" s="117"/>
      <c r="GZ64" s="117"/>
      <c r="HA64" s="117"/>
      <c r="HB64" s="117"/>
      <c r="HC64" s="117"/>
      <c r="HD64" s="117"/>
      <c r="HE64" s="117"/>
      <c r="HF64" s="117"/>
      <c r="HG64" s="117"/>
      <c r="HH64" s="117"/>
      <c r="HI64" s="117"/>
      <c r="HJ64" s="117"/>
      <c r="HK64" s="117"/>
      <c r="HL64" s="117"/>
      <c r="HM64" s="117"/>
      <c r="HN64" s="117"/>
      <c r="HO64" s="117"/>
      <c r="HP64" s="117"/>
      <c r="HQ64" s="117"/>
      <c r="HR64" s="117"/>
      <c r="HS64" s="117"/>
      <c r="HT64" s="117"/>
      <c r="HU64" s="117"/>
      <c r="HV64" s="117"/>
      <c r="HW64" s="117"/>
      <c r="HX64" s="117"/>
      <c r="HY64" s="117"/>
      <c r="HZ64" s="117"/>
      <c r="IA64" s="117"/>
      <c r="IB64" s="117"/>
      <c r="IC64" s="117"/>
      <c r="ID64" s="117"/>
      <c r="IE64" s="117"/>
      <c r="IF64" s="117"/>
      <c r="IG64" s="117"/>
      <c r="IH64" s="117"/>
      <c r="II64" s="117"/>
      <c r="IJ64" s="117"/>
      <c r="IK64" s="117"/>
      <c r="IL64" s="117"/>
      <c r="IM64" s="117"/>
      <c r="IN64" s="117"/>
      <c r="IO64" s="117"/>
      <c r="IP64" s="117"/>
      <c r="IQ64" s="117"/>
      <c r="IR64" s="117"/>
      <c r="IS64" s="117"/>
    </row>
    <row r="65" spans="1:253" s="118" customFormat="1" ht="15.75">
      <c r="A65" s="119" t="s">
        <v>59</v>
      </c>
      <c r="B65" s="124" t="s">
        <v>178</v>
      </c>
      <c r="C65" s="123"/>
      <c r="D65" s="123"/>
      <c r="E65" s="123"/>
      <c r="F65" s="115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17"/>
      <c r="EL65" s="117"/>
      <c r="EM65" s="117"/>
      <c r="EN65" s="117"/>
      <c r="EO65" s="117"/>
      <c r="EP65" s="117"/>
      <c r="EQ65" s="117"/>
      <c r="ER65" s="117"/>
      <c r="ES65" s="117"/>
      <c r="ET65" s="117"/>
      <c r="EU65" s="117"/>
      <c r="EV65" s="117"/>
      <c r="EW65" s="117"/>
      <c r="EX65" s="117"/>
      <c r="EY65" s="117"/>
      <c r="EZ65" s="117"/>
      <c r="FA65" s="117"/>
      <c r="FB65" s="117"/>
      <c r="FC65" s="117"/>
      <c r="FD65" s="117"/>
      <c r="FE65" s="117"/>
      <c r="FF65" s="117"/>
      <c r="FG65" s="117"/>
      <c r="FH65" s="117"/>
      <c r="FI65" s="117"/>
      <c r="FJ65" s="117"/>
      <c r="FK65" s="117"/>
      <c r="FL65" s="117"/>
      <c r="FM65" s="117"/>
      <c r="FN65" s="117"/>
      <c r="FO65" s="117"/>
      <c r="FP65" s="117"/>
      <c r="FQ65" s="117"/>
      <c r="FR65" s="117"/>
      <c r="FS65" s="117"/>
      <c r="FT65" s="117"/>
      <c r="FU65" s="117"/>
      <c r="FV65" s="117"/>
      <c r="FW65" s="117"/>
      <c r="FX65" s="117"/>
      <c r="FY65" s="117"/>
      <c r="FZ65" s="117"/>
      <c r="GA65" s="117"/>
      <c r="GB65" s="117"/>
      <c r="GC65" s="117"/>
      <c r="GD65" s="117"/>
      <c r="GE65" s="117"/>
      <c r="GF65" s="117"/>
      <c r="GG65" s="117"/>
      <c r="GH65" s="117"/>
      <c r="GI65" s="117"/>
      <c r="GJ65" s="117"/>
      <c r="GK65" s="117"/>
      <c r="GL65" s="117"/>
      <c r="GM65" s="117"/>
      <c r="GN65" s="117"/>
      <c r="GO65" s="117"/>
      <c r="GP65" s="117"/>
      <c r="GQ65" s="117"/>
      <c r="GR65" s="117"/>
      <c r="GS65" s="117"/>
      <c r="GT65" s="117"/>
      <c r="GU65" s="117"/>
      <c r="GV65" s="117"/>
      <c r="GW65" s="117"/>
      <c r="GX65" s="117"/>
      <c r="GY65" s="117"/>
      <c r="GZ65" s="117"/>
      <c r="HA65" s="117"/>
      <c r="HB65" s="117"/>
      <c r="HC65" s="117"/>
      <c r="HD65" s="117"/>
      <c r="HE65" s="117"/>
      <c r="HF65" s="117"/>
      <c r="HG65" s="117"/>
      <c r="HH65" s="117"/>
      <c r="HI65" s="117"/>
      <c r="HJ65" s="117"/>
      <c r="HK65" s="117"/>
      <c r="HL65" s="117"/>
      <c r="HM65" s="117"/>
      <c r="HN65" s="117"/>
      <c r="HO65" s="117"/>
      <c r="HP65" s="117"/>
      <c r="HQ65" s="117"/>
      <c r="HR65" s="117"/>
      <c r="HS65" s="117"/>
      <c r="HT65" s="117"/>
      <c r="HU65" s="117"/>
      <c r="HV65" s="117"/>
      <c r="HW65" s="117"/>
      <c r="HX65" s="117"/>
      <c r="HY65" s="117"/>
      <c r="HZ65" s="117"/>
      <c r="IA65" s="117"/>
      <c r="IB65" s="117"/>
      <c r="IC65" s="117"/>
      <c r="ID65" s="117"/>
      <c r="IE65" s="117"/>
      <c r="IF65" s="117"/>
      <c r="IG65" s="117"/>
      <c r="IH65" s="117"/>
      <c r="II65" s="117"/>
      <c r="IJ65" s="117"/>
      <c r="IK65" s="117"/>
      <c r="IL65" s="117"/>
      <c r="IM65" s="117"/>
      <c r="IN65" s="117"/>
      <c r="IO65" s="117"/>
      <c r="IP65" s="117"/>
      <c r="IQ65" s="117"/>
      <c r="IR65" s="117"/>
      <c r="IS65" s="117"/>
    </row>
    <row r="66" spans="1:253" s="118" customFormat="1" ht="31.5">
      <c r="A66" s="119" t="s">
        <v>60</v>
      </c>
      <c r="B66" s="122" t="s">
        <v>179</v>
      </c>
      <c r="C66" s="115">
        <v>0</v>
      </c>
      <c r="D66" s="115">
        <v>0</v>
      </c>
      <c r="E66" s="115">
        <v>0</v>
      </c>
      <c r="F66" s="115">
        <v>0</v>
      </c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  <c r="DT66" s="117"/>
      <c r="DU66" s="117"/>
      <c r="DV66" s="117"/>
      <c r="DW66" s="117"/>
      <c r="DX66" s="117"/>
      <c r="DY66" s="117"/>
      <c r="DZ66" s="117"/>
      <c r="EA66" s="117"/>
      <c r="EB66" s="117"/>
      <c r="EC66" s="117"/>
      <c r="ED66" s="117"/>
      <c r="EE66" s="117"/>
      <c r="EF66" s="117"/>
      <c r="EG66" s="117"/>
      <c r="EH66" s="117"/>
      <c r="EI66" s="117"/>
      <c r="EJ66" s="117"/>
      <c r="EK66" s="117"/>
      <c r="EL66" s="117"/>
      <c r="EM66" s="117"/>
      <c r="EN66" s="117"/>
      <c r="EO66" s="117"/>
      <c r="EP66" s="117"/>
      <c r="EQ66" s="117"/>
      <c r="ER66" s="117"/>
      <c r="ES66" s="117"/>
      <c r="ET66" s="117"/>
      <c r="EU66" s="117"/>
      <c r="EV66" s="117"/>
      <c r="EW66" s="117"/>
      <c r="EX66" s="117"/>
      <c r="EY66" s="117"/>
      <c r="EZ66" s="117"/>
      <c r="FA66" s="117"/>
      <c r="FB66" s="117"/>
      <c r="FC66" s="117"/>
      <c r="FD66" s="117"/>
      <c r="FE66" s="117"/>
      <c r="FF66" s="117"/>
      <c r="FG66" s="117"/>
      <c r="FH66" s="117"/>
      <c r="FI66" s="117"/>
      <c r="FJ66" s="117"/>
      <c r="FK66" s="117"/>
      <c r="FL66" s="117"/>
      <c r="FM66" s="117"/>
      <c r="FN66" s="117"/>
      <c r="FO66" s="117"/>
      <c r="FP66" s="117"/>
      <c r="FQ66" s="117"/>
      <c r="FR66" s="117"/>
      <c r="FS66" s="117"/>
      <c r="FT66" s="117"/>
      <c r="FU66" s="117"/>
      <c r="FV66" s="117"/>
      <c r="FW66" s="117"/>
      <c r="FX66" s="117"/>
      <c r="FY66" s="117"/>
      <c r="FZ66" s="117"/>
      <c r="GA66" s="117"/>
      <c r="GB66" s="117"/>
      <c r="GC66" s="117"/>
      <c r="GD66" s="117"/>
      <c r="GE66" s="117"/>
      <c r="GF66" s="117"/>
      <c r="GG66" s="117"/>
      <c r="GH66" s="117"/>
      <c r="GI66" s="117"/>
      <c r="GJ66" s="117"/>
      <c r="GK66" s="117"/>
      <c r="GL66" s="117"/>
      <c r="GM66" s="117"/>
      <c r="GN66" s="117"/>
      <c r="GO66" s="117"/>
      <c r="GP66" s="117"/>
      <c r="GQ66" s="117"/>
      <c r="GR66" s="117"/>
      <c r="GS66" s="117"/>
      <c r="GT66" s="117"/>
      <c r="GU66" s="117"/>
      <c r="GV66" s="117"/>
      <c r="GW66" s="117"/>
      <c r="GX66" s="117"/>
      <c r="GY66" s="117"/>
      <c r="GZ66" s="117"/>
      <c r="HA66" s="117"/>
      <c r="HB66" s="117"/>
      <c r="HC66" s="117"/>
      <c r="HD66" s="117"/>
      <c r="HE66" s="117"/>
      <c r="HF66" s="117"/>
      <c r="HG66" s="117"/>
      <c r="HH66" s="117"/>
      <c r="HI66" s="117"/>
      <c r="HJ66" s="117"/>
      <c r="HK66" s="117"/>
      <c r="HL66" s="117"/>
      <c r="HM66" s="117"/>
      <c r="HN66" s="117"/>
      <c r="HO66" s="117"/>
      <c r="HP66" s="117"/>
      <c r="HQ66" s="117"/>
      <c r="HR66" s="117"/>
      <c r="HS66" s="117"/>
      <c r="HT66" s="117"/>
      <c r="HU66" s="117"/>
      <c r="HV66" s="117"/>
      <c r="HW66" s="117"/>
      <c r="HX66" s="117"/>
      <c r="HY66" s="117"/>
      <c r="HZ66" s="117"/>
      <c r="IA66" s="117"/>
      <c r="IB66" s="117"/>
      <c r="IC66" s="117"/>
      <c r="ID66" s="117"/>
      <c r="IE66" s="117"/>
      <c r="IF66" s="117"/>
      <c r="IG66" s="117"/>
      <c r="IH66" s="117"/>
      <c r="II66" s="117"/>
      <c r="IJ66" s="117"/>
      <c r="IK66" s="117"/>
      <c r="IL66" s="117"/>
      <c r="IM66" s="117"/>
      <c r="IN66" s="117"/>
      <c r="IO66" s="117"/>
      <c r="IP66" s="117"/>
      <c r="IQ66" s="117"/>
      <c r="IR66" s="117"/>
      <c r="IS66" s="117"/>
    </row>
    <row r="67" spans="1:253" s="118" customFormat="1" ht="31.5">
      <c r="A67" s="119" t="s">
        <v>61</v>
      </c>
      <c r="B67" s="124" t="s">
        <v>180</v>
      </c>
      <c r="C67" s="123"/>
      <c r="D67" s="123"/>
      <c r="E67" s="123"/>
      <c r="F67" s="115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  <c r="DT67" s="117"/>
      <c r="DU67" s="117"/>
      <c r="DV67" s="117"/>
      <c r="DW67" s="117"/>
      <c r="DX67" s="117"/>
      <c r="DY67" s="117"/>
      <c r="DZ67" s="117"/>
      <c r="EA67" s="117"/>
      <c r="EB67" s="117"/>
      <c r="EC67" s="117"/>
      <c r="ED67" s="117"/>
      <c r="EE67" s="117"/>
      <c r="EF67" s="117"/>
      <c r="EG67" s="117"/>
      <c r="EH67" s="117"/>
      <c r="EI67" s="117"/>
      <c r="EJ67" s="117"/>
      <c r="EK67" s="117"/>
      <c r="EL67" s="117"/>
      <c r="EM67" s="117"/>
      <c r="EN67" s="117"/>
      <c r="EO67" s="117"/>
      <c r="EP67" s="117"/>
      <c r="EQ67" s="117"/>
      <c r="ER67" s="117"/>
      <c r="ES67" s="117"/>
      <c r="ET67" s="117"/>
      <c r="EU67" s="117"/>
      <c r="EV67" s="117"/>
      <c r="EW67" s="117"/>
      <c r="EX67" s="117"/>
      <c r="EY67" s="117"/>
      <c r="EZ67" s="117"/>
      <c r="FA67" s="117"/>
      <c r="FB67" s="117"/>
      <c r="FC67" s="117"/>
      <c r="FD67" s="117"/>
      <c r="FE67" s="117"/>
      <c r="FF67" s="117"/>
      <c r="FG67" s="117"/>
      <c r="FH67" s="117"/>
      <c r="FI67" s="117"/>
      <c r="FJ67" s="117"/>
      <c r="FK67" s="117"/>
      <c r="FL67" s="117"/>
      <c r="FM67" s="117"/>
      <c r="FN67" s="117"/>
      <c r="FO67" s="117"/>
      <c r="FP67" s="117"/>
      <c r="FQ67" s="117"/>
      <c r="FR67" s="117"/>
      <c r="FS67" s="117"/>
      <c r="FT67" s="117"/>
      <c r="FU67" s="117"/>
      <c r="FV67" s="117"/>
      <c r="FW67" s="117"/>
      <c r="FX67" s="117"/>
      <c r="FY67" s="117"/>
      <c r="FZ67" s="117"/>
      <c r="GA67" s="117"/>
      <c r="GB67" s="117"/>
      <c r="GC67" s="117"/>
      <c r="GD67" s="117"/>
      <c r="GE67" s="117"/>
      <c r="GF67" s="117"/>
      <c r="GG67" s="117"/>
      <c r="GH67" s="117"/>
      <c r="GI67" s="117"/>
      <c r="GJ67" s="117"/>
      <c r="GK67" s="117"/>
      <c r="GL67" s="117"/>
      <c r="GM67" s="117"/>
      <c r="GN67" s="117"/>
      <c r="GO67" s="117"/>
      <c r="GP67" s="117"/>
      <c r="GQ67" s="117"/>
      <c r="GR67" s="117"/>
      <c r="GS67" s="117"/>
      <c r="GT67" s="117"/>
      <c r="GU67" s="117"/>
      <c r="GV67" s="117"/>
      <c r="GW67" s="117"/>
      <c r="GX67" s="117"/>
      <c r="GY67" s="117"/>
      <c r="GZ67" s="117"/>
      <c r="HA67" s="117"/>
      <c r="HB67" s="117"/>
      <c r="HC67" s="117"/>
      <c r="HD67" s="117"/>
      <c r="HE67" s="117"/>
      <c r="HF67" s="117"/>
      <c r="HG67" s="117"/>
      <c r="HH67" s="117"/>
      <c r="HI67" s="117"/>
      <c r="HJ67" s="117"/>
      <c r="HK67" s="117"/>
      <c r="HL67" s="117"/>
      <c r="HM67" s="117"/>
      <c r="HN67" s="117"/>
      <c r="HO67" s="117"/>
      <c r="HP67" s="117"/>
      <c r="HQ67" s="117"/>
      <c r="HR67" s="117"/>
      <c r="HS67" s="117"/>
      <c r="HT67" s="117"/>
      <c r="HU67" s="117"/>
      <c r="HV67" s="117"/>
      <c r="HW67" s="117"/>
      <c r="HX67" s="117"/>
      <c r="HY67" s="117"/>
      <c r="HZ67" s="117"/>
      <c r="IA67" s="117"/>
      <c r="IB67" s="117"/>
      <c r="IC67" s="117"/>
      <c r="ID67" s="117"/>
      <c r="IE67" s="117"/>
      <c r="IF67" s="117"/>
      <c r="IG67" s="117"/>
      <c r="IH67" s="117"/>
      <c r="II67" s="117"/>
      <c r="IJ67" s="117"/>
      <c r="IK67" s="117"/>
      <c r="IL67" s="117"/>
      <c r="IM67" s="117"/>
      <c r="IN67" s="117"/>
      <c r="IO67" s="117"/>
      <c r="IP67" s="117"/>
      <c r="IQ67" s="117"/>
      <c r="IR67" s="117"/>
      <c r="IS67" s="117"/>
    </row>
    <row r="68" spans="1:253" s="118" customFormat="1" ht="15.75">
      <c r="A68" s="119" t="s">
        <v>62</v>
      </c>
      <c r="B68" s="121" t="s">
        <v>63</v>
      </c>
      <c r="C68" s="123"/>
      <c r="D68" s="123"/>
      <c r="E68" s="123"/>
      <c r="F68" s="115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  <c r="DT68" s="117"/>
      <c r="DU68" s="117"/>
      <c r="DV68" s="117"/>
      <c r="DW68" s="117"/>
      <c r="DX68" s="117"/>
      <c r="DY68" s="117"/>
      <c r="DZ68" s="117"/>
      <c r="EA68" s="117"/>
      <c r="EB68" s="117"/>
      <c r="EC68" s="117"/>
      <c r="ED68" s="117"/>
      <c r="EE68" s="117"/>
      <c r="EF68" s="117"/>
      <c r="EG68" s="117"/>
      <c r="EH68" s="117"/>
      <c r="EI68" s="117"/>
      <c r="EJ68" s="117"/>
      <c r="EK68" s="117"/>
      <c r="EL68" s="117"/>
      <c r="EM68" s="117"/>
      <c r="EN68" s="117"/>
      <c r="EO68" s="117"/>
      <c r="EP68" s="117"/>
      <c r="EQ68" s="117"/>
      <c r="ER68" s="117"/>
      <c r="ES68" s="117"/>
      <c r="ET68" s="117"/>
      <c r="EU68" s="117"/>
      <c r="EV68" s="117"/>
      <c r="EW68" s="117"/>
      <c r="EX68" s="117"/>
      <c r="EY68" s="117"/>
      <c r="EZ68" s="117"/>
      <c r="FA68" s="117"/>
      <c r="FB68" s="117"/>
      <c r="FC68" s="117"/>
      <c r="FD68" s="117"/>
      <c r="FE68" s="117"/>
      <c r="FF68" s="117"/>
      <c r="FG68" s="117"/>
      <c r="FH68" s="117"/>
      <c r="FI68" s="117"/>
      <c r="FJ68" s="117"/>
      <c r="FK68" s="117"/>
      <c r="FL68" s="117"/>
      <c r="FM68" s="117"/>
      <c r="FN68" s="117"/>
      <c r="FO68" s="117"/>
      <c r="FP68" s="117"/>
      <c r="FQ68" s="117"/>
      <c r="FR68" s="117"/>
      <c r="FS68" s="117"/>
      <c r="FT68" s="117"/>
      <c r="FU68" s="117"/>
      <c r="FV68" s="117"/>
      <c r="FW68" s="117"/>
      <c r="FX68" s="117"/>
      <c r="FY68" s="117"/>
      <c r="FZ68" s="117"/>
      <c r="GA68" s="117"/>
      <c r="GB68" s="117"/>
      <c r="GC68" s="117"/>
      <c r="GD68" s="117"/>
      <c r="GE68" s="117"/>
      <c r="GF68" s="117"/>
      <c r="GG68" s="117"/>
      <c r="GH68" s="117"/>
      <c r="GI68" s="117"/>
      <c r="GJ68" s="117"/>
      <c r="GK68" s="117"/>
      <c r="GL68" s="117"/>
      <c r="GM68" s="117"/>
      <c r="GN68" s="117"/>
      <c r="GO68" s="117"/>
      <c r="GP68" s="117"/>
      <c r="GQ68" s="117"/>
      <c r="GR68" s="117"/>
      <c r="GS68" s="117"/>
      <c r="GT68" s="117"/>
      <c r="GU68" s="117"/>
      <c r="GV68" s="117"/>
      <c r="GW68" s="117"/>
      <c r="GX68" s="117"/>
      <c r="GY68" s="117"/>
      <c r="GZ68" s="117"/>
      <c r="HA68" s="117"/>
      <c r="HB68" s="117"/>
      <c r="HC68" s="117"/>
      <c r="HD68" s="117"/>
      <c r="HE68" s="117"/>
      <c r="HF68" s="117"/>
      <c r="HG68" s="117"/>
      <c r="HH68" s="117"/>
      <c r="HI68" s="117"/>
      <c r="HJ68" s="117"/>
      <c r="HK68" s="117"/>
      <c r="HL68" s="117"/>
      <c r="HM68" s="117"/>
      <c r="HN68" s="117"/>
      <c r="HO68" s="117"/>
      <c r="HP68" s="117"/>
      <c r="HQ68" s="117"/>
      <c r="HR68" s="117"/>
      <c r="HS68" s="117"/>
      <c r="HT68" s="117"/>
      <c r="HU68" s="117"/>
      <c r="HV68" s="117"/>
      <c r="HW68" s="117"/>
      <c r="HX68" s="117"/>
      <c r="HY68" s="117"/>
      <c r="HZ68" s="117"/>
      <c r="IA68" s="117"/>
      <c r="IB68" s="117"/>
      <c r="IC68" s="117"/>
      <c r="ID68" s="117"/>
      <c r="IE68" s="117"/>
      <c r="IF68" s="117"/>
      <c r="IG68" s="117"/>
      <c r="IH68" s="117"/>
      <c r="II68" s="117"/>
      <c r="IJ68" s="117"/>
      <c r="IK68" s="117"/>
      <c r="IL68" s="117"/>
      <c r="IM68" s="117"/>
      <c r="IN68" s="117"/>
      <c r="IO68" s="117"/>
      <c r="IP68" s="117"/>
      <c r="IQ68" s="117"/>
      <c r="IR68" s="117"/>
      <c r="IS68" s="117"/>
    </row>
    <row r="69" spans="1:253" s="118" customFormat="1" ht="16.5" thickBot="1">
      <c r="A69" s="128" t="s">
        <v>64</v>
      </c>
      <c r="B69" s="129" t="s">
        <v>65</v>
      </c>
      <c r="C69" s="130"/>
      <c r="D69" s="130"/>
      <c r="E69" s="130"/>
      <c r="F69" s="131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  <c r="AR69" s="117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17"/>
      <c r="BO69" s="117"/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17"/>
      <c r="CC69" s="117"/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7"/>
      <c r="DQ69" s="117"/>
      <c r="DR69" s="117"/>
      <c r="DS69" s="117"/>
      <c r="DT69" s="117"/>
      <c r="DU69" s="117"/>
      <c r="DV69" s="117"/>
      <c r="DW69" s="117"/>
      <c r="DX69" s="117"/>
      <c r="DY69" s="117"/>
      <c r="DZ69" s="117"/>
      <c r="EA69" s="117"/>
      <c r="EB69" s="117"/>
      <c r="EC69" s="117"/>
      <c r="ED69" s="117"/>
      <c r="EE69" s="117"/>
      <c r="EF69" s="117"/>
      <c r="EG69" s="117"/>
      <c r="EH69" s="117"/>
      <c r="EI69" s="117"/>
      <c r="EJ69" s="117"/>
      <c r="EK69" s="117"/>
      <c r="EL69" s="117"/>
      <c r="EM69" s="117"/>
      <c r="EN69" s="117"/>
      <c r="EO69" s="117"/>
      <c r="EP69" s="117"/>
      <c r="EQ69" s="117"/>
      <c r="ER69" s="117"/>
      <c r="ES69" s="117"/>
      <c r="ET69" s="117"/>
      <c r="EU69" s="117"/>
      <c r="EV69" s="117"/>
      <c r="EW69" s="117"/>
      <c r="EX69" s="117"/>
      <c r="EY69" s="117"/>
      <c r="EZ69" s="117"/>
      <c r="FA69" s="117"/>
      <c r="FB69" s="117"/>
      <c r="FC69" s="117"/>
      <c r="FD69" s="117"/>
      <c r="FE69" s="117"/>
      <c r="FF69" s="117"/>
      <c r="FG69" s="117"/>
      <c r="FH69" s="117"/>
      <c r="FI69" s="117"/>
      <c r="FJ69" s="117"/>
      <c r="FK69" s="117"/>
      <c r="FL69" s="117"/>
      <c r="FM69" s="117"/>
      <c r="FN69" s="117"/>
      <c r="FO69" s="117"/>
      <c r="FP69" s="117"/>
      <c r="FQ69" s="117"/>
      <c r="FR69" s="117"/>
      <c r="FS69" s="117"/>
      <c r="FT69" s="117"/>
      <c r="FU69" s="117"/>
      <c r="FV69" s="117"/>
      <c r="FW69" s="117"/>
      <c r="FX69" s="117"/>
      <c r="FY69" s="117"/>
      <c r="FZ69" s="117"/>
      <c r="GA69" s="117"/>
      <c r="GB69" s="117"/>
      <c r="GC69" s="117"/>
      <c r="GD69" s="117"/>
      <c r="GE69" s="117"/>
      <c r="GF69" s="117"/>
      <c r="GG69" s="117"/>
      <c r="GH69" s="117"/>
      <c r="GI69" s="117"/>
      <c r="GJ69" s="117"/>
      <c r="GK69" s="117"/>
      <c r="GL69" s="117"/>
      <c r="GM69" s="117"/>
      <c r="GN69" s="117"/>
      <c r="GO69" s="117"/>
      <c r="GP69" s="117"/>
      <c r="GQ69" s="117"/>
      <c r="GR69" s="117"/>
      <c r="GS69" s="117"/>
      <c r="GT69" s="117"/>
      <c r="GU69" s="117"/>
      <c r="GV69" s="117"/>
      <c r="GW69" s="117"/>
      <c r="GX69" s="117"/>
      <c r="GY69" s="117"/>
      <c r="GZ69" s="117"/>
      <c r="HA69" s="117"/>
      <c r="HB69" s="117"/>
      <c r="HC69" s="117"/>
      <c r="HD69" s="117"/>
      <c r="HE69" s="117"/>
      <c r="HF69" s="117"/>
      <c r="HG69" s="117"/>
      <c r="HH69" s="117"/>
      <c r="HI69" s="117"/>
      <c r="HJ69" s="117"/>
      <c r="HK69" s="117"/>
      <c r="HL69" s="117"/>
      <c r="HM69" s="117"/>
      <c r="HN69" s="117"/>
      <c r="HO69" s="117"/>
      <c r="HP69" s="117"/>
      <c r="HQ69" s="117"/>
      <c r="HR69" s="117"/>
      <c r="HS69" s="117"/>
      <c r="HT69" s="117"/>
      <c r="HU69" s="117"/>
      <c r="HV69" s="117"/>
      <c r="HW69" s="117"/>
      <c r="HX69" s="117"/>
      <c r="HY69" s="117"/>
      <c r="HZ69" s="117"/>
      <c r="IA69" s="117"/>
      <c r="IB69" s="117"/>
      <c r="IC69" s="117"/>
      <c r="ID69" s="117"/>
      <c r="IE69" s="117"/>
      <c r="IF69" s="117"/>
      <c r="IG69" s="117"/>
      <c r="IH69" s="117"/>
      <c r="II69" s="117"/>
      <c r="IJ69" s="117"/>
      <c r="IK69" s="117"/>
      <c r="IL69" s="117"/>
      <c r="IM69" s="117"/>
      <c r="IN69" s="117"/>
      <c r="IO69" s="117"/>
      <c r="IP69" s="117"/>
      <c r="IQ69" s="117"/>
      <c r="IR69" s="117"/>
      <c r="IS69" s="117"/>
    </row>
    <row r="70" spans="1:253" s="118" customFormat="1" ht="15.75">
      <c r="A70" s="132"/>
      <c r="B70" s="133"/>
      <c r="C70" s="134"/>
      <c r="D70" s="134"/>
      <c r="E70" s="134"/>
      <c r="F70" s="135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17"/>
      <c r="BO70" s="117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  <c r="DG70" s="117"/>
      <c r="DH70" s="117"/>
      <c r="DI70" s="117"/>
      <c r="DJ70" s="117"/>
      <c r="DK70" s="117"/>
      <c r="DL70" s="117"/>
      <c r="DM70" s="117"/>
      <c r="DN70" s="117"/>
      <c r="DO70" s="117"/>
      <c r="DP70" s="117"/>
      <c r="DQ70" s="117"/>
      <c r="DR70" s="117"/>
      <c r="DS70" s="117"/>
      <c r="DT70" s="117"/>
      <c r="DU70" s="117"/>
      <c r="DV70" s="117"/>
      <c r="DW70" s="117"/>
      <c r="DX70" s="117"/>
      <c r="DY70" s="117"/>
      <c r="DZ70" s="117"/>
      <c r="EA70" s="117"/>
      <c r="EB70" s="117"/>
      <c r="EC70" s="117"/>
      <c r="ED70" s="117"/>
      <c r="EE70" s="117"/>
      <c r="EF70" s="117"/>
      <c r="EG70" s="117"/>
      <c r="EH70" s="117"/>
      <c r="EI70" s="117"/>
      <c r="EJ70" s="117"/>
      <c r="EK70" s="117"/>
      <c r="EL70" s="117"/>
      <c r="EM70" s="117"/>
      <c r="EN70" s="117"/>
      <c r="EO70" s="117"/>
      <c r="EP70" s="117"/>
      <c r="EQ70" s="117"/>
      <c r="ER70" s="117"/>
      <c r="ES70" s="117"/>
      <c r="ET70" s="117"/>
      <c r="EU70" s="117"/>
      <c r="EV70" s="117"/>
      <c r="EW70" s="117"/>
      <c r="EX70" s="117"/>
      <c r="EY70" s="117"/>
      <c r="EZ70" s="117"/>
      <c r="FA70" s="117"/>
      <c r="FB70" s="117"/>
      <c r="FC70" s="117"/>
      <c r="FD70" s="117"/>
      <c r="FE70" s="117"/>
      <c r="FF70" s="117"/>
      <c r="FG70" s="117"/>
      <c r="FH70" s="117"/>
      <c r="FI70" s="117"/>
      <c r="FJ70" s="117"/>
      <c r="FK70" s="117"/>
      <c r="FL70" s="117"/>
      <c r="FM70" s="117"/>
      <c r="FN70" s="117"/>
      <c r="FO70" s="117"/>
      <c r="FP70" s="117"/>
      <c r="FQ70" s="117"/>
      <c r="FR70" s="117"/>
      <c r="FS70" s="117"/>
      <c r="FT70" s="117"/>
      <c r="FU70" s="117"/>
      <c r="FV70" s="117"/>
      <c r="FW70" s="117"/>
      <c r="FX70" s="117"/>
      <c r="FY70" s="117"/>
      <c r="FZ70" s="117"/>
      <c r="GA70" s="117"/>
      <c r="GB70" s="117"/>
      <c r="GC70" s="117"/>
      <c r="GD70" s="117"/>
      <c r="GE70" s="117"/>
      <c r="GF70" s="117"/>
      <c r="GG70" s="117"/>
      <c r="GH70" s="117"/>
      <c r="GI70" s="117"/>
      <c r="GJ70" s="117"/>
      <c r="GK70" s="117"/>
      <c r="GL70" s="117"/>
      <c r="GM70" s="117"/>
      <c r="GN70" s="117"/>
      <c r="GO70" s="117"/>
      <c r="GP70" s="117"/>
      <c r="GQ70" s="117"/>
      <c r="GR70" s="117"/>
      <c r="GS70" s="117"/>
      <c r="GT70" s="117"/>
      <c r="GU70" s="117"/>
      <c r="GV70" s="117"/>
      <c r="GW70" s="117"/>
      <c r="GX70" s="117"/>
      <c r="GY70" s="117"/>
      <c r="GZ70" s="117"/>
      <c r="HA70" s="117"/>
      <c r="HB70" s="117"/>
      <c r="HC70" s="117"/>
      <c r="HD70" s="117"/>
      <c r="HE70" s="117"/>
      <c r="HF70" s="117"/>
      <c r="HG70" s="117"/>
      <c r="HH70" s="117"/>
      <c r="HI70" s="117"/>
      <c r="HJ70" s="117"/>
      <c r="HK70" s="117"/>
      <c r="HL70" s="117"/>
      <c r="HM70" s="117"/>
      <c r="HN70" s="117"/>
      <c r="HO70" s="117"/>
      <c r="HP70" s="117"/>
      <c r="HQ70" s="117"/>
      <c r="HR70" s="117"/>
      <c r="HS70" s="117"/>
      <c r="HT70" s="117"/>
      <c r="HU70" s="117"/>
      <c r="HV70" s="117"/>
      <c r="HW70" s="117"/>
      <c r="HX70" s="117"/>
      <c r="HY70" s="117"/>
      <c r="HZ70" s="117"/>
      <c r="IA70" s="117"/>
      <c r="IB70" s="117"/>
      <c r="IC70" s="117"/>
      <c r="ID70" s="117"/>
      <c r="IE70" s="117"/>
      <c r="IF70" s="117"/>
      <c r="IG70" s="117"/>
      <c r="IH70" s="117"/>
      <c r="II70" s="117"/>
      <c r="IJ70" s="117"/>
      <c r="IK70" s="117"/>
      <c r="IL70" s="117"/>
      <c r="IM70" s="117"/>
      <c r="IN70" s="117"/>
      <c r="IO70" s="117"/>
      <c r="IP70" s="117"/>
      <c r="IQ70" s="117"/>
      <c r="IR70" s="117"/>
      <c r="IS70" s="117"/>
    </row>
    <row r="71" spans="1:253" s="118" customFormat="1" ht="15.75">
      <c r="A71" s="132"/>
      <c r="B71" s="133"/>
      <c r="C71" s="134"/>
      <c r="D71" s="134"/>
      <c r="E71" s="134"/>
      <c r="F71" s="135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17"/>
      <c r="BO71" s="117"/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17"/>
      <c r="CC71" s="117"/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7"/>
      <c r="DQ71" s="117"/>
      <c r="DR71" s="117"/>
      <c r="DS71" s="117"/>
      <c r="DT71" s="117"/>
      <c r="DU71" s="117"/>
      <c r="DV71" s="117"/>
      <c r="DW71" s="117"/>
      <c r="DX71" s="117"/>
      <c r="DY71" s="117"/>
      <c r="DZ71" s="117"/>
      <c r="EA71" s="117"/>
      <c r="EB71" s="117"/>
      <c r="EC71" s="117"/>
      <c r="ED71" s="117"/>
      <c r="EE71" s="117"/>
      <c r="EF71" s="117"/>
      <c r="EG71" s="117"/>
      <c r="EH71" s="117"/>
      <c r="EI71" s="117"/>
      <c r="EJ71" s="117"/>
      <c r="EK71" s="117"/>
      <c r="EL71" s="117"/>
      <c r="EM71" s="117"/>
      <c r="EN71" s="117"/>
      <c r="EO71" s="117"/>
      <c r="EP71" s="117"/>
      <c r="EQ71" s="117"/>
      <c r="ER71" s="117"/>
      <c r="ES71" s="117"/>
      <c r="ET71" s="117"/>
      <c r="EU71" s="117"/>
      <c r="EV71" s="117"/>
      <c r="EW71" s="117"/>
      <c r="EX71" s="117"/>
      <c r="EY71" s="117"/>
      <c r="EZ71" s="117"/>
      <c r="FA71" s="117"/>
      <c r="FB71" s="117"/>
      <c r="FC71" s="117"/>
      <c r="FD71" s="117"/>
      <c r="FE71" s="117"/>
      <c r="FF71" s="117"/>
      <c r="FG71" s="117"/>
      <c r="FH71" s="117"/>
      <c r="FI71" s="117"/>
      <c r="FJ71" s="117"/>
      <c r="FK71" s="117"/>
      <c r="FL71" s="117"/>
      <c r="FM71" s="117"/>
      <c r="FN71" s="117"/>
      <c r="FO71" s="117"/>
      <c r="FP71" s="117"/>
      <c r="FQ71" s="117"/>
      <c r="FR71" s="117"/>
      <c r="FS71" s="117"/>
      <c r="FT71" s="117"/>
      <c r="FU71" s="117"/>
      <c r="FV71" s="117"/>
      <c r="FW71" s="117"/>
      <c r="FX71" s="117"/>
      <c r="FY71" s="117"/>
      <c r="FZ71" s="117"/>
      <c r="GA71" s="117"/>
      <c r="GB71" s="117"/>
      <c r="GC71" s="117"/>
      <c r="GD71" s="117"/>
      <c r="GE71" s="117"/>
      <c r="GF71" s="117"/>
      <c r="GG71" s="117"/>
      <c r="GH71" s="117"/>
      <c r="GI71" s="117"/>
      <c r="GJ71" s="117"/>
      <c r="GK71" s="117"/>
      <c r="GL71" s="117"/>
      <c r="GM71" s="117"/>
      <c r="GN71" s="117"/>
      <c r="GO71" s="117"/>
      <c r="GP71" s="117"/>
      <c r="GQ71" s="117"/>
      <c r="GR71" s="117"/>
      <c r="GS71" s="117"/>
      <c r="GT71" s="117"/>
      <c r="GU71" s="117"/>
      <c r="GV71" s="117"/>
      <c r="GW71" s="117"/>
      <c r="GX71" s="117"/>
      <c r="GY71" s="117"/>
      <c r="GZ71" s="117"/>
      <c r="HA71" s="117"/>
      <c r="HB71" s="117"/>
      <c r="HC71" s="117"/>
      <c r="HD71" s="117"/>
      <c r="HE71" s="117"/>
      <c r="HF71" s="117"/>
      <c r="HG71" s="117"/>
      <c r="HH71" s="117"/>
      <c r="HI71" s="117"/>
      <c r="HJ71" s="117"/>
      <c r="HK71" s="117"/>
      <c r="HL71" s="117"/>
      <c r="HM71" s="117"/>
      <c r="HN71" s="117"/>
      <c r="HO71" s="117"/>
      <c r="HP71" s="117"/>
      <c r="HQ71" s="117"/>
      <c r="HR71" s="117"/>
      <c r="HS71" s="117"/>
      <c r="HT71" s="117"/>
      <c r="HU71" s="117"/>
      <c r="HV71" s="117"/>
      <c r="HW71" s="117"/>
      <c r="HX71" s="117"/>
      <c r="HY71" s="117"/>
      <c r="HZ71" s="117"/>
      <c r="IA71" s="117"/>
      <c r="IB71" s="117"/>
      <c r="IC71" s="117"/>
      <c r="ID71" s="117"/>
      <c r="IE71" s="117"/>
      <c r="IF71" s="117"/>
      <c r="IG71" s="117"/>
      <c r="IH71" s="117"/>
      <c r="II71" s="117"/>
      <c r="IJ71" s="117"/>
      <c r="IK71" s="117"/>
      <c r="IL71" s="117"/>
      <c r="IM71" s="117"/>
      <c r="IN71" s="117"/>
      <c r="IO71" s="117"/>
      <c r="IP71" s="117"/>
      <c r="IQ71" s="117"/>
      <c r="IR71" s="117"/>
      <c r="IS71" s="117"/>
    </row>
    <row r="72" spans="1:6" ht="115.5" customHeight="1">
      <c r="A72" s="93"/>
      <c r="B72" s="56" t="str">
        <f>'прил.4'!P36</f>
        <v>И. о. заместителя Генерального директора -
директора ООО «АтомЭнергоСбыт Бизнес» филиала «АтомЭнергоСбыт» Хакасия                                                                                           В.М. Федотов      _____________________________________                                                                                                                                                                                                                                   
</v>
      </c>
      <c r="C72" s="56"/>
      <c r="D72" s="56"/>
      <c r="E72" s="56"/>
      <c r="F72" s="56"/>
    </row>
    <row r="73" spans="1:253" ht="20.25">
      <c r="A73" s="93"/>
      <c r="B73" s="93"/>
      <c r="C73" s="93"/>
      <c r="D73" s="88"/>
      <c r="E73" s="88"/>
      <c r="F73" s="88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8"/>
      <c r="AH73" s="58"/>
      <c r="AI73" s="58"/>
      <c r="AJ73" s="58"/>
      <c r="AK73" s="1"/>
      <c r="AL73" s="59"/>
      <c r="AM73" s="1"/>
      <c r="AN73" s="1"/>
      <c r="AO73" s="1"/>
      <c r="AP73" s="1"/>
      <c r="AQ73" s="1"/>
      <c r="AR73" s="1"/>
      <c r="AS73" s="1"/>
      <c r="AT73" s="59"/>
      <c r="AU73" s="1"/>
      <c r="AV73" s="1"/>
      <c r="AW73" s="1"/>
      <c r="AX73" s="1"/>
      <c r="AY73" s="1"/>
      <c r="AZ73" s="1"/>
      <c r="BA73" s="1"/>
      <c r="BB73" s="59"/>
      <c r="BC73" s="1"/>
      <c r="BD73" s="1"/>
      <c r="BE73" s="1"/>
      <c r="BF73" s="1"/>
      <c r="BG73" s="1"/>
      <c r="BH73" s="1"/>
      <c r="BI73" s="1"/>
      <c r="BJ73" s="59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87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</row>
    <row r="74" spans="1:6" ht="20.25">
      <c r="A74" s="88"/>
      <c r="B74" s="88"/>
      <c r="C74" s="88"/>
      <c r="D74" s="88"/>
      <c r="E74" s="88"/>
      <c r="F74" s="88"/>
    </row>
    <row r="75" spans="1:6" ht="20.25">
      <c r="A75" s="88"/>
      <c r="B75" s="88"/>
      <c r="C75" s="88"/>
      <c r="D75" s="88"/>
      <c r="E75" s="88"/>
      <c r="F75" s="88"/>
    </row>
    <row r="76" spans="1:6" ht="20.25">
      <c r="A76" s="88"/>
      <c r="B76" s="88"/>
      <c r="C76" s="88"/>
      <c r="D76" s="88"/>
      <c r="E76" s="88"/>
      <c r="F76" s="88"/>
    </row>
  </sheetData>
  <sheetProtection/>
  <mergeCells count="10">
    <mergeCell ref="A13:A14"/>
    <mergeCell ref="B13:B14"/>
    <mergeCell ref="A16:B16"/>
    <mergeCell ref="A5:F5"/>
    <mergeCell ref="A6:F6"/>
    <mergeCell ref="A7:F7"/>
    <mergeCell ref="A8:F8"/>
    <mergeCell ref="A9:F9"/>
    <mergeCell ref="A11:F11"/>
    <mergeCell ref="A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Шевчук Юлия Алексеевна</cp:lastModifiedBy>
  <cp:lastPrinted>2023-04-14T06:57:40Z</cp:lastPrinted>
  <dcterms:created xsi:type="dcterms:W3CDTF">2004-09-19T06:34:55Z</dcterms:created>
  <dcterms:modified xsi:type="dcterms:W3CDTF">2023-04-14T07:54:35Z</dcterms:modified>
  <cp:category/>
  <cp:version/>
  <cp:contentType/>
  <cp:contentStatus/>
</cp:coreProperties>
</file>